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420" tabRatio="804" activeTab="2"/>
  </bookViews>
  <sheets>
    <sheet name="1.인구추이" sheetId="1" r:id="rId1"/>
    <sheet name="2.시군별 세대 및 인구(등록인구)" sheetId="2" r:id="rId2"/>
    <sheet name="2-1. 거소신고인수" sheetId="3" r:id="rId3"/>
    <sheet name="3.읍면동별 세대 및 인구" sheetId="4" r:id="rId4"/>
    <sheet name="4.연령별(5세계급) 및 성별인구" sheetId="5" r:id="rId5"/>
    <sheet name="5.혼인 상태별 인구(15세이상)" sheetId="6" r:id="rId6"/>
    <sheet name="6. 교육정도별인구(6세이상인구)" sheetId="7" r:id="rId7"/>
    <sheet name="7. 주택점유형태별 가구(일반가구)" sheetId="8" r:id="rId8"/>
    <sheet name="8. 사용방수별 가구(일반가구)" sheetId="9" r:id="rId9"/>
    <sheet name="9.인구동태, 9-1 시군별 인구동태" sheetId="10" r:id="rId10"/>
    <sheet name="10.인구이동" sheetId="11" r:id="rId11"/>
    <sheet name="10-1.시군별 인구이동 " sheetId="12" r:id="rId12"/>
    <sheet name="11.주민등록 전입지별 인구이동(타시도 → 충남)" sheetId="13" r:id="rId13"/>
    <sheet name="12.주민등록 전출지별 인구이동(충남 → 타시도)" sheetId="14" r:id="rId14"/>
    <sheet name="13. 통근 통학 유형별 인구(12세이상)" sheetId="15" r:id="rId15"/>
    <sheet name="14. 상주(야간)주간인구" sheetId="16" r:id="rId16"/>
    <sheet name="15. 외국인 국적별 등록현황" sheetId="17" r:id="rId17"/>
    <sheet name="16. 외국인 국적별 혼인 인구" sheetId="18" r:id="rId18"/>
    <sheet name="17. 혼인종류 및 외국인 국적별 혼인인구" sheetId="19" r:id="rId19"/>
    <sheet name="18.외국인과의 혼인" sheetId="20" r:id="rId20"/>
    <sheet name="19. 사망원인별 사망" sheetId="21" r:id="rId21"/>
    <sheet name="19-1 사망원인별 사망 (시군별)" sheetId="22" r:id="rId22"/>
    <sheet name="20.혼인율 21 이혼율" sheetId="23" r:id="rId23"/>
    <sheet name="22.여성 가구주 현황" sheetId="24" r:id="rId24"/>
  </sheets>
  <definedNames>
    <definedName name="_xlnm.Print_Area" localSheetId="10">'10.인구이동'!$A$1:$Z$34</definedName>
    <definedName name="_xlnm.Print_Area" localSheetId="11">'10-1.시군별 인구이동 '!$A$1:$AH$37</definedName>
    <definedName name="_xlnm.Print_Area" localSheetId="13">'12.주민등록 전출지별 인구이동(충남 → 타시도)'!$A$1:$BF$34</definedName>
    <definedName name="_xlnm.Print_Area" localSheetId="14">'13. 통근 통학 유형별 인구(12세이상)'!$A$1:$K$32</definedName>
    <definedName name="_xlnm.Print_Area" localSheetId="15">'14. 상주(야간)주간인구'!$A$1:$K$32</definedName>
    <definedName name="_xlnm.Print_Area" localSheetId="16">'15. 외국인 국적별 등록현황'!$A$1:$CB$37</definedName>
    <definedName name="_xlnm.Print_Area" localSheetId="18">'17. 혼인종류 및 외국인 국적별 혼인인구'!$A$1:$P$30</definedName>
    <definedName name="_xlnm.Print_Area" localSheetId="19">'18.외국인과의 혼인'!$A$1:$F$39</definedName>
    <definedName name="_xlnm.Print_Area" localSheetId="22">'20.혼인율 21 이혼율'!$A$1:$P$67</definedName>
    <definedName name="_xlnm.Print_Area" localSheetId="23">'22.여성 가구주 현황'!$A$1:$I$29</definedName>
    <definedName name="_xlnm.Print_Area" localSheetId="3">'3.읍면동별 세대 및 인구'!$A$1:$P$316</definedName>
    <definedName name="_xlnm.Print_Area" localSheetId="4">'4.연령별(5세계급) 및 성별인구'!$A$1:$Z$96</definedName>
    <definedName name="_xlnm.Print_Area" localSheetId="5">'5.혼인 상태별 인구(15세이상)'!$A$1:$T$37</definedName>
    <definedName name="_xlnm.Print_Area" localSheetId="6">'6. 교육정도별인구(6세이상인구)'!$A$1:$AI$33</definedName>
    <definedName name="_xlnm.Print_Area" localSheetId="7">'7. 주택점유형태별 가구(일반가구)'!$A$1:$I$28</definedName>
    <definedName name="_xlnm.Print_Area" localSheetId="8">'8. 사용방수별 가구(일반가구)'!$A$1:$I$29</definedName>
  </definedNames>
  <calcPr fullCalcOnLoad="1"/>
</workbook>
</file>

<file path=xl/sharedStrings.xml><?xml version="1.0" encoding="utf-8"?>
<sst xmlns="http://schemas.openxmlformats.org/spreadsheetml/2006/main" count="5730" uniqueCount="1965">
  <si>
    <t>14. Resident(Night) and Daytime Population by Administrative District</t>
  </si>
  <si>
    <t>Symptoms, singns and abnormal clinical and and laboratory finding, NEC</t>
  </si>
  <si>
    <t>Congenital malformations, defoformations and chromosomal abnormalities</t>
  </si>
  <si>
    <t>Diseases of the blood 
and blood-forming organs and certain disorders involving</t>
  </si>
  <si>
    <t>Place of work or school is Unknown</t>
  </si>
  <si>
    <t xml:space="preserve"> Mental and 
behavioural disorders</t>
  </si>
  <si>
    <t xml:space="preserve"> Diseases of the eye
 and adnexa </t>
  </si>
  <si>
    <t>Diseases of the
 digestive system</t>
  </si>
  <si>
    <t>달리 분류되지 않은                   증상, 징후</t>
  </si>
  <si>
    <t>Unit : case per 1,000 population</t>
  </si>
  <si>
    <t>To other "Si-Gun-Gu" in the same "Si-Do"</t>
  </si>
  <si>
    <t>7. Ordinary Households by Type of Occupancy</t>
  </si>
  <si>
    <t xml:space="preserve"> Certain infectious 
and parasitic diseases</t>
  </si>
  <si>
    <t xml:space="preserve"> Diseases of the ear
 and mastoid process</t>
  </si>
  <si>
    <t xml:space="preserve"> Pregnancy, childbirth and the puerperium</t>
  </si>
  <si>
    <t xml:space="preserve"> External causes of 
mobidity and mortality</t>
  </si>
  <si>
    <t>Monthly rent for lump sum payment of the rental period in advance</t>
  </si>
  <si>
    <t>Chaeun-myeon</t>
  </si>
  <si>
    <t>6. Population by Educational Attainment (6 years old and over)(Cont'd)</t>
  </si>
  <si>
    <t>Kwangseok-myeon</t>
  </si>
  <si>
    <t>Seoknam-dong</t>
  </si>
  <si>
    <t>Seongdong-myeon</t>
  </si>
  <si>
    <t>Ganggyeong-eup</t>
  </si>
  <si>
    <t>Naesan-myeon</t>
  </si>
  <si>
    <t>15. Registered Foreigners by Major Nationality(Cont'd)</t>
  </si>
  <si>
    <t xml:space="preserve">                (   ) : the Census of the population</t>
  </si>
  <si>
    <t>5. Population by Marital Status (15 years old and over)</t>
  </si>
  <si>
    <t xml:space="preserve"> Certain conditions originating in the perinatal period</t>
  </si>
  <si>
    <t>주1) : 주민등록전출입신고에 의한 자료이며, 도내이동은 전입인구 기준이고, 국외이동은 제외됨.</t>
  </si>
  <si>
    <t>Note 1) : Foreign households excluded</t>
  </si>
  <si>
    <t xml:space="preserve"> Diseases of the 
respiratory system</t>
  </si>
  <si>
    <t>Diseases of the 
genitourinary system</t>
  </si>
  <si>
    <t>population( 12 and over)</t>
  </si>
  <si>
    <t>Unit : Household, Person</t>
  </si>
  <si>
    <t>17. 혼인종류 및 외국인 국적별 혼인 인구</t>
  </si>
  <si>
    <t>Unit : houeshold, person</t>
  </si>
  <si>
    <t>Note : Foreigners excluded</t>
  </si>
  <si>
    <t> Lump-sum deposit for rent</t>
  </si>
  <si>
    <t>Monthly rent with deposit</t>
  </si>
  <si>
    <t>To other "Eup-Myeon-Dong" in the same "Si-Gun-Gu"</t>
  </si>
  <si>
    <t>Diseases of the skin
 and subcutaneous tissue</t>
  </si>
  <si>
    <t>Endocrine, nutritional
 and metabolic diseases</t>
  </si>
  <si>
    <t>Bujeok-myeon</t>
  </si>
  <si>
    <t>Noseong-myeon</t>
  </si>
  <si>
    <t>Sangwol-myeon</t>
  </si>
  <si>
    <t>Yangchon-myeon</t>
  </si>
  <si>
    <t>Beolgok-myeon</t>
  </si>
  <si>
    <t>Yeonsan-myeon</t>
  </si>
  <si>
    <t>Gayagok-myeon</t>
  </si>
  <si>
    <t xml:space="preserve">Note 1) : Prior to 1990, based on the census of the population and from 1991, based on resident registration </t>
  </si>
  <si>
    <t>Place of work or school (total)</t>
  </si>
  <si>
    <t>in the same "Eup-Myeon-Dong"</t>
  </si>
  <si>
    <t>person 65 years old and over</t>
  </si>
  <si>
    <t>Inflow Population
(Commuters)</t>
  </si>
  <si>
    <t>Inflow Population
(Students)</t>
  </si>
  <si>
    <t>Monthly rent without deposit</t>
  </si>
  <si>
    <t>혈액 및 조혈기관 질환과  면역기전을 침범하는 특정장애</t>
  </si>
  <si>
    <t>Diseases of 
the nervous system</t>
  </si>
  <si>
    <t>19. Deaths by Causes of Death</t>
  </si>
  <si>
    <t>2. Households ＆ Population by Si and Gun(Resident Registration)</t>
  </si>
  <si>
    <t xml:space="preserve"> Diseases of the musculoskeletal
 system and connective tissue</t>
  </si>
  <si>
    <t>Suseok-dong</t>
  </si>
  <si>
    <t>Nonsan-si</t>
  </si>
  <si>
    <t>Yeonmu-eup</t>
  </si>
  <si>
    <t>Unjin-myeon</t>
  </si>
  <si>
    <t>Duma-myeon</t>
  </si>
  <si>
    <t>Geumsan-gun</t>
  </si>
  <si>
    <t>Geumsan-eup</t>
  </si>
  <si>
    <t>Jewon-myeon</t>
  </si>
  <si>
    <t>Buri-myEon</t>
  </si>
  <si>
    <t>Namil-myeon</t>
  </si>
  <si>
    <t>Nami-myeon</t>
  </si>
  <si>
    <t>Boksu-myeon</t>
  </si>
  <si>
    <t>Chubu-myeon</t>
  </si>
  <si>
    <t>Nam-myeon</t>
  </si>
  <si>
    <t>Buyeo-gun</t>
  </si>
  <si>
    <t>Buyeo-eup</t>
  </si>
  <si>
    <t>Gyuam-myeon</t>
  </si>
  <si>
    <t>Oisan-myeon</t>
  </si>
  <si>
    <t>Oksan-myeon</t>
  </si>
  <si>
    <t>Sedo-myeon</t>
  </si>
  <si>
    <t>Mok-myeon</t>
  </si>
  <si>
    <t>Eunha-myeon</t>
  </si>
  <si>
    <t>Seobu-myeon</t>
  </si>
  <si>
    <t>Sapgyo-eup</t>
  </si>
  <si>
    <t>Sinam-myeon</t>
  </si>
  <si>
    <t>Oga-myeon</t>
  </si>
  <si>
    <t>Taean-gun</t>
  </si>
  <si>
    <t>Person 65</t>
  </si>
  <si>
    <t>12세 이상 인구</t>
  </si>
  <si>
    <t>통근통학지 미상</t>
  </si>
  <si>
    <t>통근통학 여부 미상</t>
  </si>
  <si>
    <t>현재 살고있는 읍면동</t>
  </si>
  <si>
    <t>연도별
시군별</t>
  </si>
  <si>
    <t>Gyeryong-si</t>
  </si>
  <si>
    <t>Number of</t>
  </si>
  <si>
    <t>Persons per</t>
  </si>
  <si>
    <t>Population</t>
  </si>
  <si>
    <t>Foreigner</t>
  </si>
  <si>
    <t>household</t>
  </si>
  <si>
    <t>Dongnam-gu</t>
  </si>
  <si>
    <t>Buk-myeon</t>
  </si>
  <si>
    <t>Susin-myeon</t>
  </si>
  <si>
    <t>Dong-myeon</t>
  </si>
  <si>
    <t>Grand Total</t>
  </si>
  <si>
    <t>Philippine</t>
  </si>
  <si>
    <t>Indonesia</t>
  </si>
  <si>
    <t>Bangladesh</t>
  </si>
  <si>
    <t>Thailand</t>
  </si>
  <si>
    <t>Sri Lanka</t>
  </si>
  <si>
    <t>Pakistan</t>
  </si>
  <si>
    <t>Uzbekistan</t>
  </si>
  <si>
    <t>Kazakhstan</t>
  </si>
  <si>
    <t>Cambodia</t>
  </si>
  <si>
    <t>Sinan-dong</t>
  </si>
  <si>
    <t>Seobuk-gu</t>
  </si>
  <si>
    <t>Jiksan-eup</t>
  </si>
  <si>
    <t>외국인 남편의 국적</t>
  </si>
  <si>
    <t>Australia</t>
  </si>
  <si>
    <t>중    국</t>
  </si>
  <si>
    <t>Jan.</t>
  </si>
  <si>
    <t>Year</t>
  </si>
  <si>
    <t>Feb.</t>
  </si>
  <si>
    <t>Apr.</t>
  </si>
  <si>
    <t>Oct.</t>
  </si>
  <si>
    <t>Nov.</t>
  </si>
  <si>
    <t>Dec.</t>
  </si>
  <si>
    <t>연  도  별</t>
  </si>
  <si>
    <t>Month</t>
  </si>
  <si>
    <t>통근․통학</t>
  </si>
  <si>
    <t>다른 시도</t>
  </si>
  <si>
    <t>통근통학 안함</t>
  </si>
  <si>
    <t>상주인구</t>
  </si>
  <si>
    <t>유입인구</t>
  </si>
  <si>
    <t>유출인구</t>
  </si>
  <si>
    <t>주간인구</t>
  </si>
  <si>
    <t>주간인구지수</t>
  </si>
  <si>
    <t>2010</t>
  </si>
  <si>
    <t>2005</t>
  </si>
  <si>
    <t>시  군  별</t>
  </si>
  <si>
    <t>Si, Gun</t>
  </si>
  <si>
    <t>Density</t>
  </si>
  <si>
    <t>인도네시아</t>
  </si>
  <si>
    <t>방글라데시</t>
  </si>
  <si>
    <t>스리랑카</t>
  </si>
  <si>
    <t>파키스탄</t>
  </si>
  <si>
    <t>우즈베키스탄</t>
  </si>
  <si>
    <t>몽   골</t>
  </si>
  <si>
    <t>카자흐스탄</t>
  </si>
  <si>
    <t>영   국</t>
  </si>
  <si>
    <t>캄보디아</t>
  </si>
  <si>
    <t>Japan</t>
  </si>
  <si>
    <t>Taiwan</t>
  </si>
  <si>
    <t>China</t>
  </si>
  <si>
    <t>Vietnam</t>
  </si>
  <si>
    <t>Canada</t>
  </si>
  <si>
    <t>Mongol</t>
  </si>
  <si>
    <t>Nepal</t>
  </si>
  <si>
    <t>Russia</t>
  </si>
  <si>
    <t>England</t>
  </si>
  <si>
    <t>Others</t>
  </si>
  <si>
    <t>Total</t>
  </si>
  <si>
    <t>Index</t>
  </si>
  <si>
    <t>U.S.A</t>
  </si>
  <si>
    <t>2009</t>
  </si>
  <si>
    <t>연 도 별</t>
  </si>
  <si>
    <t>인구밀도</t>
  </si>
  <si>
    <t>Male</t>
  </si>
  <si>
    <t>Female</t>
  </si>
  <si>
    <t>Area</t>
  </si>
  <si>
    <t>1995</t>
  </si>
  <si>
    <t>2000</t>
  </si>
  <si>
    <t>Korean</t>
  </si>
  <si>
    <t>density</t>
  </si>
  <si>
    <t>인    구</t>
  </si>
  <si>
    <t>Comp.</t>
  </si>
  <si>
    <t>10 ~ 14</t>
  </si>
  <si>
    <t>총  계</t>
  </si>
  <si>
    <t>Married</t>
  </si>
  <si>
    <t>Widowed</t>
  </si>
  <si>
    <t>Unknown</t>
  </si>
  <si>
    <t>초등학교</t>
  </si>
  <si>
    <t>고등학교</t>
  </si>
  <si>
    <t xml:space="preserve">Never </t>
  </si>
  <si>
    <t>대학원(석사)</t>
  </si>
  <si>
    <t>대학원(박사)</t>
  </si>
  <si>
    <t>10~14</t>
  </si>
  <si>
    <t>15~19</t>
  </si>
  <si>
    <t>보증부월세</t>
  </si>
  <si>
    <t>무보증월세</t>
  </si>
  <si>
    <t> Total</t>
  </si>
  <si>
    <t> Owned</t>
  </si>
  <si>
    <t>Asan-si</t>
  </si>
  <si>
    <t>연도별
시군별</t>
  </si>
  <si>
    <t>총     계</t>
  </si>
  <si>
    <t>일     본</t>
  </si>
  <si>
    <t>미     국</t>
  </si>
  <si>
    <t>네  팔</t>
  </si>
  <si>
    <t>단위 : 명</t>
  </si>
  <si>
    <t>연 도  별</t>
  </si>
  <si>
    <t>면적 (㎢)</t>
  </si>
  <si>
    <t>읍면동 별</t>
  </si>
  <si>
    <t>서 북 구</t>
  </si>
  <si>
    <t>유 구 읍</t>
  </si>
  <si>
    <t>이 인 면</t>
  </si>
  <si>
    <t>65세이상</t>
  </si>
  <si>
    <t>탄 천 면</t>
  </si>
  <si>
    <t>계 룡 면</t>
  </si>
  <si>
    <t>반 포 면</t>
  </si>
  <si>
    <t>의 당 면</t>
  </si>
  <si>
    <t>정 안 면</t>
  </si>
  <si>
    <t>우 성 면</t>
  </si>
  <si>
    <t>사 곡 면</t>
  </si>
  <si>
    <t>신 풍 면</t>
  </si>
  <si>
    <t>중 학 동</t>
  </si>
  <si>
    <t>웅 진 동</t>
  </si>
  <si>
    <t>금 학 동</t>
  </si>
  <si>
    <t>옥 룡 동</t>
  </si>
  <si>
    <t>신 관 동</t>
  </si>
  <si>
    <t>웅 천 읍</t>
  </si>
  <si>
    <t>주 포 면</t>
  </si>
  <si>
    <t>오 천 면</t>
  </si>
  <si>
    <t>천 북 면</t>
  </si>
  <si>
    <t>청 소 면</t>
  </si>
  <si>
    <t>청 라 면</t>
  </si>
  <si>
    <t>남 포 면</t>
  </si>
  <si>
    <t>주 산 면</t>
  </si>
  <si>
    <t>미 산 면</t>
  </si>
  <si>
    <t>성 주 면</t>
  </si>
  <si>
    <t>염 치 읍</t>
  </si>
  <si>
    <t>배 방 읍</t>
  </si>
  <si>
    <t>송 악 면</t>
  </si>
  <si>
    <t>탕 정 면</t>
  </si>
  <si>
    <t xml:space="preserve"> 음 봉 면 </t>
  </si>
  <si>
    <t>둔 포 면</t>
  </si>
  <si>
    <t>영 인 면</t>
  </si>
  <si>
    <t>인 주 면</t>
  </si>
  <si>
    <t>선 장 면</t>
  </si>
  <si>
    <t>도 고 면</t>
  </si>
  <si>
    <t>신 창 면</t>
  </si>
  <si>
    <t>대 산 읍</t>
  </si>
  <si>
    <t>인 지 면</t>
  </si>
  <si>
    <t>부 석 면</t>
  </si>
  <si>
    <t>팔 봉 면</t>
  </si>
  <si>
    <t>지 곡 면</t>
  </si>
  <si>
    <t>성 연 면</t>
  </si>
  <si>
    <t>음 암 면</t>
  </si>
  <si>
    <t>운 산 면</t>
  </si>
  <si>
    <t>해 미 면</t>
  </si>
  <si>
    <t>고 북 면</t>
  </si>
  <si>
    <t>부 춘 동</t>
  </si>
  <si>
    <t>강 경 읍</t>
  </si>
  <si>
    <t>연 무 읍</t>
  </si>
  <si>
    <t>성 동 면</t>
  </si>
  <si>
    <t>광 석 면</t>
  </si>
  <si>
    <t>노 성 면</t>
  </si>
  <si>
    <t>상 월 면</t>
  </si>
  <si>
    <t>부 적 면</t>
  </si>
  <si>
    <t>연 산 면</t>
  </si>
  <si>
    <t>벌 곡 면</t>
  </si>
  <si>
    <t>양 촌 면</t>
  </si>
  <si>
    <t>가야곡면</t>
  </si>
  <si>
    <t>은 진 면</t>
  </si>
  <si>
    <t>채 운 면</t>
  </si>
  <si>
    <t>취 암 동</t>
  </si>
  <si>
    <t>부 창 동</t>
  </si>
  <si>
    <t>두 마 면</t>
  </si>
  <si>
    <t>엄 사 면</t>
  </si>
  <si>
    <t>신도안면</t>
  </si>
  <si>
    <t>금 암 동</t>
  </si>
  <si>
    <t>금 산 읍</t>
  </si>
  <si>
    <t>금 성 면</t>
  </si>
  <si>
    <t>제 원 면</t>
  </si>
  <si>
    <t>부 리 면</t>
  </si>
  <si>
    <t>군 북 면</t>
  </si>
  <si>
    <t>남 일 면</t>
  </si>
  <si>
    <t>남 이 면</t>
  </si>
  <si>
    <t>진 산 면</t>
  </si>
  <si>
    <t>복 수 면</t>
  </si>
  <si>
    <t>추 부 면</t>
  </si>
  <si>
    <t>남     면</t>
  </si>
  <si>
    <t>부 여 읍</t>
  </si>
  <si>
    <t>Jangpyeong-myeon</t>
  </si>
  <si>
    <t>Gyeolseong-myeon</t>
  </si>
  <si>
    <t>To other "Si-Do"</t>
  </si>
  <si>
    <t>Unit : household</t>
  </si>
  <si>
    <t>Byeongcheon-myeon</t>
  </si>
  <si>
    <t>Cheongryong-dong</t>
  </si>
  <si>
    <t>Seongjeong-1dong</t>
  </si>
  <si>
    <t>Seongjeong-2dong</t>
  </si>
  <si>
    <t>Daytime Population</t>
  </si>
  <si>
    <t>Resident Population</t>
  </si>
  <si>
    <t>Inflow Population</t>
  </si>
  <si>
    <t>Outflow Population</t>
  </si>
  <si>
    <t>Unit : Person, %</t>
  </si>
  <si>
    <t xml:space="preserve">Year
Grade of age
</t>
  </si>
  <si>
    <t>Elementary School</t>
  </si>
  <si>
    <t>7. 주택점유형태별 가구(일반가구)</t>
  </si>
  <si>
    <t>8. 사용방수별 가구(일반가구)</t>
  </si>
  <si>
    <t>자료 : 통계청「인구주택총조사」</t>
  </si>
  <si>
    <t>연  도  별
월        별</t>
  </si>
  <si>
    <t>20. Marriage Rate</t>
  </si>
  <si>
    <t>21. Divorce Rate</t>
  </si>
  <si>
    <t>Myeoncheon-myeon</t>
  </si>
  <si>
    <t>Unit : household, %</t>
  </si>
  <si>
    <r>
      <t>주1)  : 외국인 세대수 제외</t>
    </r>
  </si>
  <si>
    <t>통근</t>
  </si>
  <si>
    <t>통학</t>
  </si>
  <si>
    <t>이동률</t>
  </si>
  <si>
    <t>한국인</t>
  </si>
  <si>
    <t>외국인</t>
  </si>
  <si>
    <t>남</t>
  </si>
  <si>
    <t>여</t>
  </si>
  <si>
    <t>필리핀</t>
  </si>
  <si>
    <t>베트남</t>
  </si>
  <si>
    <t>캐나다</t>
  </si>
  <si>
    <t>러시아</t>
  </si>
  <si>
    <t>계</t>
  </si>
  <si>
    <t>중국</t>
  </si>
  <si>
    <t>미국</t>
  </si>
  <si>
    <t>기타</t>
  </si>
  <si>
    <t>호주</t>
  </si>
  <si>
    <t xml:space="preserve"> </t>
  </si>
  <si>
    <t>총수</t>
  </si>
  <si>
    <t>구성비</t>
  </si>
  <si>
    <t>여자</t>
  </si>
  <si>
    <t>유배우</t>
  </si>
  <si>
    <t>사별</t>
  </si>
  <si>
    <t>이혼</t>
  </si>
  <si>
    <t>미혼</t>
  </si>
  <si>
    <t>미상</t>
  </si>
  <si>
    <t>미취학</t>
  </si>
  <si>
    <t>중학교</t>
  </si>
  <si>
    <t>대학</t>
  </si>
  <si>
    <t>대학교</t>
  </si>
  <si>
    <t>자기집</t>
  </si>
  <si>
    <t>전세</t>
  </si>
  <si>
    <t>사글세</t>
  </si>
  <si>
    <t>무 상</t>
  </si>
  <si>
    <t>May</t>
  </si>
  <si>
    <t>Jun</t>
  </si>
  <si>
    <t>신생물</t>
  </si>
  <si>
    <t>연도별</t>
  </si>
  <si>
    <t>연령별</t>
  </si>
  <si>
    <t>0세</t>
  </si>
  <si>
    <t>남자</t>
  </si>
  <si>
    <t>Buchang-dong</t>
  </si>
  <si>
    <t>Gyeoryong - si</t>
  </si>
  <si>
    <t>Ueomsa-myeon</t>
  </si>
  <si>
    <t>Gumarm - dong</t>
  </si>
  <si>
    <t>Geumseong-myeon</t>
  </si>
  <si>
    <t>gunbuk-myeon</t>
  </si>
  <si>
    <t>Jinsan-myeon</t>
  </si>
  <si>
    <t>Guryong-myeon</t>
  </si>
  <si>
    <t>Hongsan-myeon</t>
  </si>
  <si>
    <t>Chunghwa-myeon</t>
  </si>
  <si>
    <t>Yanghwa-myeon</t>
  </si>
  <si>
    <t>Imcheon-myeon</t>
  </si>
  <si>
    <t>jangam-myeon</t>
  </si>
  <si>
    <t>Seokseong-myeon</t>
  </si>
  <si>
    <t>Chochon-myeon</t>
  </si>
  <si>
    <t>Cheongyang-gun</t>
  </si>
  <si>
    <t>Cheongyang-eup</t>
  </si>
  <si>
    <t>Wongok-myeon</t>
  </si>
  <si>
    <t>Daechi-myeon</t>
  </si>
  <si>
    <t>Jeongsan-myeon</t>
  </si>
  <si>
    <t>Cheongnam-myeon</t>
  </si>
  <si>
    <t>Namyang-myeon</t>
  </si>
  <si>
    <t>Hwaseong-myeon</t>
  </si>
  <si>
    <t>Bibong-myeon</t>
  </si>
  <si>
    <t>Hongseong-gun</t>
  </si>
  <si>
    <t>Hongseong-eup</t>
  </si>
  <si>
    <t>Kwangcheon-eup</t>
  </si>
  <si>
    <t>Hongbuk-myeon</t>
  </si>
  <si>
    <t>Geum-ma-myeon</t>
  </si>
  <si>
    <t>Hongdong-myeon</t>
  </si>
  <si>
    <t>jang-gok-myeon</t>
  </si>
  <si>
    <t>Galsan-myeon</t>
  </si>
  <si>
    <t>Guhang-myeon</t>
  </si>
  <si>
    <t>Daesul-myeon</t>
  </si>
  <si>
    <t>Sinyang-myeon</t>
  </si>
  <si>
    <t>Kwangsi-myeon</t>
  </si>
  <si>
    <t>Daehung-myeon</t>
  </si>
  <si>
    <t>eungbong-myeon</t>
  </si>
  <si>
    <t>Deoksan-myeon</t>
  </si>
  <si>
    <t>Bongsan-myeon</t>
  </si>
  <si>
    <t>godeok-myeon</t>
  </si>
  <si>
    <t>year old &amp; over</t>
  </si>
  <si>
    <t>같은 시군구내 다른 읍면동</t>
  </si>
  <si>
    <t>같은 시도내 다른 시군구</t>
  </si>
  <si>
    <t>Not commuting</t>
  </si>
  <si>
    <t>Sindoan-myeon</t>
  </si>
  <si>
    <t>30   인     구</t>
  </si>
  <si>
    <t>POPULATION   31</t>
  </si>
  <si>
    <t>Mokcheon-eup</t>
  </si>
  <si>
    <t>Pungse-myeon</t>
  </si>
  <si>
    <t>Gwangdeok-myeon</t>
  </si>
  <si>
    <t>Seongnam-myeon</t>
  </si>
  <si>
    <t>Jungang-dong</t>
  </si>
  <si>
    <t>Munseong-dong</t>
  </si>
  <si>
    <t>United States</t>
  </si>
  <si>
    <t>18. 외국인과의 혼인</t>
  </si>
  <si>
    <t>Wonseong-1dong</t>
  </si>
  <si>
    <t>Wonseong-2dong</t>
  </si>
  <si>
    <t>Bongmyeong-dong</t>
  </si>
  <si>
    <t xml:space="preserve"> Ilbong-dong</t>
  </si>
  <si>
    <t>Sinbang-dong</t>
  </si>
  <si>
    <t>Seonghwan-eup</t>
  </si>
  <si>
    <t>Seonggeo-eup</t>
  </si>
  <si>
    <t>Ipjang-myeon</t>
  </si>
  <si>
    <t>Ssangyong-1dong</t>
  </si>
  <si>
    <t>Ssangyong-2dong</t>
  </si>
  <si>
    <t>Ssangyong-3dong</t>
  </si>
  <si>
    <t>Baekseok-dong</t>
  </si>
  <si>
    <t>14. 상주(야간)·주간인구</t>
  </si>
  <si>
    <t>Unit : Person</t>
  </si>
  <si>
    <t>28   인     구</t>
  </si>
  <si>
    <t>POPULATION   29</t>
  </si>
  <si>
    <t>연   도   별
연령계급별</t>
  </si>
  <si>
    <t>Never married</t>
  </si>
  <si>
    <t>Middle School</t>
  </si>
  <si>
    <t>Junior College</t>
  </si>
  <si>
    <t>Doctor's course</t>
  </si>
  <si>
    <t>Master's course</t>
  </si>
  <si>
    <t>Seocheon-gun</t>
  </si>
  <si>
    <t>Eup,Myeon,Dong</t>
  </si>
  <si>
    <t>Tancheon-myeon</t>
  </si>
  <si>
    <t>Gyeoryong-myeon</t>
  </si>
  <si>
    <t>Uidang-myeon</t>
  </si>
  <si>
    <t>Jeongan-myeon</t>
  </si>
  <si>
    <t>Wooseong-myeon</t>
  </si>
  <si>
    <t>Shinpung-myeon</t>
  </si>
  <si>
    <t>Chunghak-dong</t>
  </si>
  <si>
    <t>Geumhak-dong</t>
  </si>
  <si>
    <t>Okryong-dong</t>
  </si>
  <si>
    <t>Sinkwan-dong</t>
  </si>
  <si>
    <t>Ungcheon-eup</t>
  </si>
  <si>
    <t>Ocheon-myeon</t>
  </si>
  <si>
    <t>Cheonbuk-myeon</t>
  </si>
  <si>
    <t>Cheongso-myeon</t>
  </si>
  <si>
    <t>Cheongra-myeon</t>
  </si>
  <si>
    <t>Seongju-myeon</t>
  </si>
  <si>
    <t>Baebang-myeon</t>
  </si>
  <si>
    <t>Songak-myeon</t>
  </si>
  <si>
    <t>Tangjeong-myeon</t>
  </si>
  <si>
    <t>Eumbong-myeon</t>
  </si>
  <si>
    <t>Yeongin-myeon</t>
  </si>
  <si>
    <t>Seonjang-myeon</t>
  </si>
  <si>
    <t>Sinchang-myeon</t>
  </si>
  <si>
    <t>Buseok-myeon</t>
  </si>
  <si>
    <t>Palbong-myeon</t>
  </si>
  <si>
    <t>Seongyeon-myeon</t>
  </si>
  <si>
    <t>특성 감염성
및 기생충성질환</t>
  </si>
  <si>
    <t>내분비, 영양
 및 대사질환</t>
  </si>
  <si>
    <t>눈 및 눈 
부속기의 질환</t>
  </si>
  <si>
    <t>귀 및 꼭지돌기의
 질환</t>
  </si>
  <si>
    <t xml:space="preserve">19. 사망원인별 사망 </t>
  </si>
  <si>
    <t>피부 및 피부밑
조직의 질환</t>
  </si>
  <si>
    <t>비뇨생식기
 계통의 질환</t>
  </si>
  <si>
    <t>연 도 별
시 군 별</t>
  </si>
  <si>
    <t>Net-migrants</t>
  </si>
  <si>
    <t>janghang-eup</t>
  </si>
  <si>
    <t>Seocheon-eup</t>
  </si>
  <si>
    <t>Seogmun-myeon</t>
  </si>
  <si>
    <t>daehoji-myeon</t>
  </si>
  <si>
    <t>Jeongmi-myeon</t>
  </si>
  <si>
    <t>Sunseong-myeon</t>
  </si>
  <si>
    <t>Woogang-myeon</t>
  </si>
  <si>
    <t>Sinpyeong-myeon</t>
  </si>
  <si>
    <t>Songsan-myeon</t>
  </si>
  <si>
    <t>Hwayang-myeon</t>
  </si>
  <si>
    <t>Hansan-myeon</t>
  </si>
  <si>
    <t>Munsan-myeon</t>
  </si>
  <si>
    <t>Pankyo-myeon</t>
  </si>
  <si>
    <t>jongcheon-myeon</t>
  </si>
  <si>
    <t>Geunheung-myeon</t>
  </si>
  <si>
    <t>Wonbuk-myeon</t>
  </si>
  <si>
    <t>households</t>
  </si>
  <si>
    <t xml:space="preserve">85 &amp; over </t>
  </si>
  <si>
    <t>Didvorced</t>
  </si>
  <si>
    <t>85 and over</t>
  </si>
  <si>
    <t>High School</t>
  </si>
  <si>
    <t>University</t>
  </si>
  <si>
    <t>attending</t>
  </si>
  <si>
    <t>Free rent</t>
  </si>
  <si>
    <t>Cheonan-si</t>
  </si>
  <si>
    <t>Gongju-si</t>
  </si>
  <si>
    <t>Boryeong-si</t>
  </si>
  <si>
    <t>Seosan-si</t>
  </si>
  <si>
    <t>Yesan-gun</t>
  </si>
  <si>
    <t>Dangjin-gun</t>
  </si>
  <si>
    <t>Households</t>
  </si>
  <si>
    <t>Yugu-eup</t>
  </si>
  <si>
    <t>Iin-myeon</t>
  </si>
  <si>
    <t>Banpo-myeon</t>
  </si>
  <si>
    <t>Sagok-myeon</t>
  </si>
  <si>
    <t>Ungjin-dong</t>
  </si>
  <si>
    <t>Jupo-myeon</t>
  </si>
  <si>
    <t>Nampo-myeon</t>
  </si>
  <si>
    <t>Jusan-myeon</t>
  </si>
  <si>
    <t>Misan-myeon</t>
  </si>
  <si>
    <t>Yeochi-eup</t>
  </si>
  <si>
    <t>Dunpo-myeon</t>
  </si>
  <si>
    <t>Inju-myeon</t>
  </si>
  <si>
    <t>Dogo-myeon</t>
  </si>
  <si>
    <t>Daesan-eup</t>
  </si>
  <si>
    <t>Inji-myeon</t>
  </si>
  <si>
    <t>Jigok-myeon</t>
  </si>
  <si>
    <t>Umam-myeon</t>
  </si>
  <si>
    <t>Unsan-myeon</t>
  </si>
  <si>
    <t>Haemi-myeon</t>
  </si>
  <si>
    <t>Gobuk-myeon</t>
  </si>
  <si>
    <t>Buchun-dong</t>
  </si>
  <si>
    <t xml:space="preserve">천   안   시 </t>
  </si>
  <si>
    <t xml:space="preserve">공   주   시 </t>
  </si>
  <si>
    <t xml:space="preserve">보   령   시 </t>
  </si>
  <si>
    <t xml:space="preserve">아   산   시 </t>
  </si>
  <si>
    <t xml:space="preserve">서   산   시 </t>
  </si>
  <si>
    <t xml:space="preserve">논   산   시 </t>
  </si>
  <si>
    <t>계   룡   시</t>
  </si>
  <si>
    <t xml:space="preserve">금   산   군 </t>
  </si>
  <si>
    <t xml:space="preserve">부   여   군 </t>
  </si>
  <si>
    <t xml:space="preserve">서   천   군 </t>
  </si>
  <si>
    <t xml:space="preserve">홍   성   군 </t>
  </si>
  <si>
    <t xml:space="preserve">예   산   군 </t>
  </si>
  <si>
    <t xml:space="preserve">태   안   군 </t>
  </si>
  <si>
    <t xml:space="preserve">당   진   군 </t>
  </si>
  <si>
    <t>단위 : 세대, 명</t>
  </si>
  <si>
    <t xml:space="preserve">   목 천 읍</t>
  </si>
  <si>
    <t xml:space="preserve">   풍 세 면</t>
  </si>
  <si>
    <t>보   령   시</t>
  </si>
  <si>
    <t>아   산   시</t>
  </si>
  <si>
    <t>서   산   시</t>
  </si>
  <si>
    <t>논   산   시</t>
  </si>
  <si>
    <t>금   산   군</t>
  </si>
  <si>
    <t>부   여   군</t>
  </si>
  <si>
    <t>청   양   군</t>
  </si>
  <si>
    <t>홍   성   군</t>
  </si>
  <si>
    <t>예   산   군</t>
  </si>
  <si>
    <t>태   안   군</t>
  </si>
  <si>
    <t>단위 : 명, %</t>
  </si>
  <si>
    <t>주 : 외국인 제외</t>
  </si>
  <si>
    <t xml:space="preserve">계   룡   시 </t>
  </si>
  <si>
    <t xml:space="preserve">Neoplasms </t>
  </si>
  <si>
    <t>정신 및 행동장애</t>
  </si>
  <si>
    <t>신경계통의 질환</t>
  </si>
  <si>
    <t>순환기계통의 질환</t>
  </si>
  <si>
    <t>호흡기 계통의 
질환</t>
  </si>
  <si>
    <t>소화기 계통의
 질환</t>
  </si>
  <si>
    <t>단위 : 천명당 건</t>
  </si>
  <si>
    <t>Years old</t>
  </si>
  <si>
    <t xml:space="preserve">당   진   시 </t>
  </si>
  <si>
    <t>Dangjin-si</t>
  </si>
  <si>
    <t>서   천   군</t>
  </si>
  <si>
    <t>5. 혼인상태별 인구(15세이상 인구)</t>
  </si>
  <si>
    <t>규 암 면</t>
  </si>
  <si>
    <t>은 산 면</t>
  </si>
  <si>
    <t>외 산 면</t>
  </si>
  <si>
    <t>내 산 면</t>
  </si>
  <si>
    <t>구 룡 면</t>
  </si>
  <si>
    <t>홍 산 면</t>
  </si>
  <si>
    <t>옥 산 면</t>
  </si>
  <si>
    <t>충 화 면</t>
  </si>
  <si>
    <t>양 화 면</t>
  </si>
  <si>
    <t>임 천 면</t>
  </si>
  <si>
    <t>장 암 면</t>
  </si>
  <si>
    <t>세 도 면</t>
  </si>
  <si>
    <t>석 성 면</t>
  </si>
  <si>
    <t>청 양 읍</t>
  </si>
  <si>
    <t>운 곡 면</t>
  </si>
  <si>
    <t>대 치 면</t>
  </si>
  <si>
    <t>정 산 면</t>
  </si>
  <si>
    <t>목     면</t>
  </si>
  <si>
    <t>청 남 면</t>
  </si>
  <si>
    <t>장 평 면</t>
  </si>
  <si>
    <t>남 양 면</t>
  </si>
  <si>
    <t>화 성 면</t>
  </si>
  <si>
    <t>비 봉 면</t>
  </si>
  <si>
    <t>홍 성 읍</t>
  </si>
  <si>
    <t>광 천 읍</t>
  </si>
  <si>
    <t>홍 북 면</t>
  </si>
  <si>
    <t>금 마 면</t>
  </si>
  <si>
    <t>홍 동 면</t>
  </si>
  <si>
    <t>장 곡 면</t>
  </si>
  <si>
    <t>은 하 면</t>
  </si>
  <si>
    <t>결 성 면</t>
  </si>
  <si>
    <t>서 부 면</t>
  </si>
  <si>
    <t>갈 산 면</t>
  </si>
  <si>
    <t>구 항 면</t>
  </si>
  <si>
    <t>예 산 읍</t>
  </si>
  <si>
    <t>삽 교 읍</t>
  </si>
  <si>
    <t>대 술 면</t>
  </si>
  <si>
    <t>신 양 면</t>
  </si>
  <si>
    <t>광 시 면</t>
  </si>
  <si>
    <t>대 흥 면</t>
  </si>
  <si>
    <t>응 봉 면</t>
  </si>
  <si>
    <t>덕 산 면</t>
  </si>
  <si>
    <t>봉 산 면</t>
  </si>
  <si>
    <t>고 덕 면</t>
  </si>
  <si>
    <t>신 암 면</t>
  </si>
  <si>
    <t>오 가 면</t>
  </si>
  <si>
    <t>단위 : 가구</t>
  </si>
  <si>
    <t>기     타</t>
  </si>
  <si>
    <t>2011</t>
  </si>
  <si>
    <t>연  령  별</t>
  </si>
  <si>
    <t>20. 혼인율</t>
  </si>
  <si>
    <t>1-4세</t>
  </si>
  <si>
    <t>5-9세</t>
  </si>
  <si>
    <t>10-14세</t>
  </si>
  <si>
    <t>시  군  간</t>
  </si>
  <si>
    <t>Rate</t>
  </si>
  <si>
    <t>2012</t>
  </si>
  <si>
    <t>장 항 읍</t>
  </si>
  <si>
    <t>서 천 읍</t>
  </si>
  <si>
    <t>순 성 면</t>
  </si>
  <si>
    <t>우 강 면</t>
  </si>
  <si>
    <t>신 평 면</t>
  </si>
  <si>
    <t>송 산 면</t>
  </si>
  <si>
    <t xml:space="preserve">천 안 시 </t>
  </si>
  <si>
    <t xml:space="preserve">공 주 시 </t>
  </si>
  <si>
    <t xml:space="preserve">보 령 시 </t>
  </si>
  <si>
    <t xml:space="preserve">아 산 시 </t>
  </si>
  <si>
    <t xml:space="preserve">당 진 시 </t>
  </si>
  <si>
    <t>수 석 동</t>
  </si>
  <si>
    <t>석 남 동</t>
  </si>
  <si>
    <t xml:space="preserve">서 산 시 </t>
  </si>
  <si>
    <t xml:space="preserve">논 산 시 </t>
  </si>
  <si>
    <t xml:space="preserve">계 룡 시 </t>
  </si>
  <si>
    <t>대호지면</t>
  </si>
  <si>
    <t xml:space="preserve">금 산 군 </t>
  </si>
  <si>
    <t>마 서 면</t>
  </si>
  <si>
    <t>화 양 면</t>
  </si>
  <si>
    <t>기 산 면</t>
  </si>
  <si>
    <t>한 산 면</t>
  </si>
  <si>
    <t>마 산 면</t>
  </si>
  <si>
    <t>시 초 면</t>
  </si>
  <si>
    <t>문 산 면</t>
  </si>
  <si>
    <t>판 교 면</t>
  </si>
  <si>
    <t>종 천 면</t>
  </si>
  <si>
    <t>비 인 면</t>
  </si>
  <si>
    <t>서     면</t>
  </si>
  <si>
    <t>태 안 읍</t>
  </si>
  <si>
    <t>안 면 읍</t>
  </si>
  <si>
    <t>고 남 면</t>
  </si>
  <si>
    <t>근 흥 면</t>
  </si>
  <si>
    <t>소 원 면</t>
  </si>
  <si>
    <t>원 북 면</t>
  </si>
  <si>
    <t>이 원 면</t>
  </si>
  <si>
    <t xml:space="preserve">홍 성 군 </t>
  </si>
  <si>
    <t>Intra-province migrants</t>
  </si>
  <si>
    <t>Yesan-eup</t>
  </si>
  <si>
    <t>Hapdeok-eup</t>
  </si>
  <si>
    <t>Songak-eup</t>
  </si>
  <si>
    <t>Godae-myeon</t>
  </si>
  <si>
    <t>당   진   시</t>
  </si>
  <si>
    <t>단위 : 가구, %</t>
  </si>
  <si>
    <t>Maseo-myeon</t>
  </si>
  <si>
    <t>Gisan-myeon</t>
  </si>
  <si>
    <t>Masan-myeon</t>
  </si>
  <si>
    <t>Sicho-myeon</t>
  </si>
  <si>
    <t>Biin-myeon</t>
  </si>
  <si>
    <t>Seo-myeon</t>
  </si>
  <si>
    <t>Taean-eup</t>
  </si>
  <si>
    <t>Anmyeon-eup</t>
  </si>
  <si>
    <t>Gonam-myeon</t>
  </si>
  <si>
    <t>Sowon-myeon</t>
  </si>
  <si>
    <t>2013</t>
  </si>
  <si>
    <t>Cheonan-si</t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</si>
  <si>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</si>
  <si>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</si>
  <si>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</si>
  <si>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</si>
  <si>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</si>
  <si>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</si>
  <si>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</si>
  <si>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</si>
  <si>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</si>
  <si>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32   인     구</t>
  </si>
  <si>
    <t>합계</t>
  </si>
  <si>
    <t>Total</t>
  </si>
  <si>
    <t>타이완</t>
  </si>
  <si>
    <t>타이</t>
  </si>
  <si>
    <t>2014</t>
  </si>
  <si>
    <t/>
  </si>
  <si>
    <t>84</t>
  </si>
  <si>
    <t>229</t>
  </si>
  <si>
    <t>284</t>
  </si>
  <si>
    <t>-</t>
  </si>
  <si>
    <t>444</t>
  </si>
  <si>
    <t>73</t>
  </si>
  <si>
    <t>220</t>
  </si>
  <si>
    <t>55</t>
  </si>
  <si>
    <t>1,280</t>
  </si>
  <si>
    <t>34</t>
  </si>
  <si>
    <t>154</t>
  </si>
  <si>
    <t>187</t>
  </si>
  <si>
    <t>104</t>
  </si>
  <si>
    <t>76</t>
  </si>
  <si>
    <t>103</t>
  </si>
  <si>
    <t>164</t>
  </si>
  <si>
    <t>277</t>
  </si>
  <si>
    <t>251</t>
  </si>
  <si>
    <t>105</t>
  </si>
  <si>
    <t>122</t>
  </si>
  <si>
    <t>87</t>
  </si>
  <si>
    <t>36</t>
  </si>
  <si>
    <t>41</t>
  </si>
  <si>
    <t>23</t>
  </si>
  <si>
    <t>60</t>
  </si>
  <si>
    <t>22</t>
  </si>
  <si>
    <t>85</t>
  </si>
  <si>
    <t>47</t>
  </si>
  <si>
    <t>111</t>
  </si>
  <si>
    <t>39</t>
  </si>
  <si>
    <t>13</t>
  </si>
  <si>
    <t>12</t>
  </si>
  <si>
    <t>19</t>
  </si>
  <si>
    <t>17</t>
  </si>
  <si>
    <t>54</t>
  </si>
  <si>
    <t>15</t>
  </si>
  <si>
    <t>69</t>
  </si>
  <si>
    <t>634</t>
  </si>
  <si>
    <t>8</t>
  </si>
  <si>
    <t>24</t>
  </si>
  <si>
    <t>137</t>
  </si>
  <si>
    <t>80</t>
  </si>
  <si>
    <t>57</t>
  </si>
  <si>
    <t>118</t>
  </si>
  <si>
    <t>496</t>
  </si>
  <si>
    <t>27</t>
  </si>
  <si>
    <t>2,588</t>
  </si>
  <si>
    <t>256</t>
  </si>
  <si>
    <t>226</t>
  </si>
  <si>
    <t>61</t>
  </si>
  <si>
    <t>25</t>
  </si>
  <si>
    <t>7</t>
  </si>
  <si>
    <t>10</t>
  </si>
  <si>
    <t>1,008</t>
  </si>
  <si>
    <t>9</t>
  </si>
  <si>
    <t>97</t>
  </si>
  <si>
    <t>49</t>
  </si>
  <si>
    <t>68</t>
  </si>
  <si>
    <t>63</t>
  </si>
  <si>
    <t>395</t>
  </si>
  <si>
    <t>3,669</t>
  </si>
  <si>
    <t>224</t>
  </si>
  <si>
    <t>70</t>
  </si>
  <si>
    <t>514</t>
  </si>
  <si>
    <t>20</t>
  </si>
  <si>
    <t>466</t>
  </si>
  <si>
    <t>228</t>
  </si>
  <si>
    <t>736</t>
  </si>
  <si>
    <t>349</t>
  </si>
  <si>
    <t>74</t>
  </si>
  <si>
    <t>354</t>
  </si>
  <si>
    <t>168</t>
  </si>
  <si>
    <t>471</t>
  </si>
  <si>
    <t>252</t>
  </si>
  <si>
    <t>352</t>
  </si>
  <si>
    <t>188</t>
  </si>
  <si>
    <t>225</t>
  </si>
  <si>
    <t>108</t>
  </si>
  <si>
    <t>1,498</t>
  </si>
  <si>
    <t>339</t>
  </si>
  <si>
    <t>196</t>
  </si>
  <si>
    <t>314</t>
  </si>
  <si>
    <t>86</t>
  </si>
  <si>
    <t>127</t>
  </si>
  <si>
    <t>64</t>
  </si>
  <si>
    <t>65</t>
  </si>
  <si>
    <t>234</t>
  </si>
  <si>
    <t>175</t>
  </si>
  <si>
    <t>59</t>
  </si>
  <si>
    <t>107</t>
  </si>
  <si>
    <t>37</t>
  </si>
  <si>
    <t>302</t>
  </si>
  <si>
    <t>43</t>
  </si>
  <si>
    <t>183</t>
  </si>
  <si>
    <t>123</t>
  </si>
  <si>
    <t>115</t>
  </si>
  <si>
    <t>408</t>
  </si>
  <si>
    <t>274</t>
  </si>
  <si>
    <t>293</t>
  </si>
  <si>
    <t>165</t>
  </si>
  <si>
    <t>142</t>
  </si>
  <si>
    <t>90</t>
  </si>
  <si>
    <t>5</t>
  </si>
  <si>
    <t>35</t>
  </si>
  <si>
    <t>1,143</t>
  </si>
  <si>
    <t>26</t>
  </si>
  <si>
    <t>6</t>
  </si>
  <si>
    <t>190</t>
  </si>
  <si>
    <t>521</t>
  </si>
  <si>
    <t>16</t>
  </si>
  <si>
    <t>646</t>
  </si>
  <si>
    <t>636</t>
  </si>
  <si>
    <t>955</t>
  </si>
  <si>
    <t>91</t>
  </si>
  <si>
    <t>42</t>
  </si>
  <si>
    <t>1,197</t>
  </si>
  <si>
    <t>994</t>
  </si>
  <si>
    <t>774</t>
  </si>
  <si>
    <t>729</t>
  </si>
  <si>
    <t>653</t>
  </si>
  <si>
    <t>688</t>
  </si>
  <si>
    <t>134</t>
  </si>
  <si>
    <t>770</t>
  </si>
  <si>
    <t>83</t>
  </si>
  <si>
    <t>2,606</t>
  </si>
  <si>
    <t>177</t>
  </si>
  <si>
    <t>1,974</t>
  </si>
  <si>
    <t>170</t>
  </si>
  <si>
    <t>119</t>
  </si>
  <si>
    <t>162</t>
  </si>
  <si>
    <t>138</t>
  </si>
  <si>
    <t>53</t>
  </si>
  <si>
    <t>88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</si>
  <si>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</si>
  <si>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</si>
  <si>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</si>
  <si>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</si>
  <si>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</si>
  <si>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>18,200</t>
  </si>
  <si>
    <t>9,305</t>
  </si>
  <si>
    <t>8,895</t>
  </si>
  <si>
    <t>14,149</t>
  </si>
  <si>
    <t>7,856</t>
  </si>
  <si>
    <t>6,293</t>
  </si>
  <si>
    <t>12,040</t>
  </si>
  <si>
    <t>4,915</t>
  </si>
  <si>
    <t>781</t>
  </si>
  <si>
    <t>1,118</t>
  </si>
  <si>
    <t>492</t>
  </si>
  <si>
    <t>798</t>
  </si>
  <si>
    <t>462</t>
  </si>
  <si>
    <t>631</t>
  </si>
  <si>
    <t>476</t>
  </si>
  <si>
    <t>769</t>
  </si>
  <si>
    <t>412</t>
  </si>
  <si>
    <t>150</t>
  </si>
  <si>
    <t>167</t>
  </si>
  <si>
    <t>140</t>
  </si>
  <si>
    <t>148</t>
  </si>
  <si>
    <t>113</t>
  </si>
  <si>
    <t>218</t>
  </si>
  <si>
    <t>549</t>
  </si>
  <si>
    <t>363</t>
  </si>
  <si>
    <t>722</t>
  </si>
  <si>
    <t>365</t>
  </si>
  <si>
    <t>295</t>
  </si>
  <si>
    <t>159</t>
  </si>
  <si>
    <t>326</t>
  </si>
  <si>
    <t>301</t>
  </si>
  <si>
    <t>789</t>
  </si>
  <si>
    <t>796</t>
  </si>
  <si>
    <t>642</t>
  </si>
  <si>
    <t>324</t>
  </si>
  <si>
    <t>172</t>
  </si>
  <si>
    <t>1,870</t>
  </si>
  <si>
    <t>598</t>
  </si>
  <si>
    <t>696</t>
  </si>
  <si>
    <t>484</t>
  </si>
  <si>
    <t>330</t>
  </si>
  <si>
    <t>312</t>
  </si>
  <si>
    <t>50</t>
  </si>
  <si>
    <t>498</t>
  </si>
  <si>
    <t>153</t>
  </si>
  <si>
    <t>608</t>
  </si>
  <si>
    <t>215</t>
  </si>
  <si>
    <t>279</t>
  </si>
  <si>
    <t>81</t>
  </si>
  <si>
    <t>300</t>
  </si>
  <si>
    <t>181</t>
  </si>
  <si>
    <t>350</t>
  </si>
  <si>
    <t>239</t>
  </si>
  <si>
    <t>456</t>
  </si>
  <si>
    <t>527</t>
  </si>
  <si>
    <t>169</t>
  </si>
  <si>
    <t>261</t>
  </si>
  <si>
    <t>377</t>
  </si>
  <si>
    <t>582</t>
  </si>
  <si>
    <t>972</t>
  </si>
  <si>
    <t>773</t>
  </si>
  <si>
    <t>475</t>
  </si>
  <si>
    <t>878</t>
  </si>
  <si>
    <t>812</t>
  </si>
  <si>
    <t>957</t>
  </si>
  <si>
    <t>114</t>
  </si>
  <si>
    <t>970</t>
  </si>
  <si>
    <t>315</t>
  </si>
  <si>
    <t>157</t>
  </si>
  <si>
    <t>794</t>
  </si>
  <si>
    <t>839</t>
  </si>
  <si>
    <t>647</t>
  </si>
  <si>
    <t>298</t>
  </si>
  <si>
    <t>952</t>
  </si>
  <si>
    <t>348</t>
  </si>
  <si>
    <t>449</t>
  </si>
  <si>
    <t>241</t>
  </si>
  <si>
    <t>272</t>
  </si>
  <si>
    <t>958</t>
  </si>
  <si>
    <t>896</t>
  </si>
  <si>
    <t>675</t>
  </si>
  <si>
    <t>342</t>
  </si>
  <si>
    <t>803</t>
  </si>
  <si>
    <t>822</t>
  </si>
  <si>
    <t>297</t>
  </si>
  <si>
    <t>397</t>
  </si>
  <si>
    <t>389</t>
  </si>
  <si>
    <t>479</t>
  </si>
  <si>
    <t>370</t>
  </si>
  <si>
    <t>176</t>
  </si>
  <si>
    <t>607</t>
  </si>
  <si>
    <t>92</t>
  </si>
  <si>
    <t>321</t>
  </si>
  <si>
    <t>433</t>
  </si>
  <si>
    <t>110</t>
  </si>
  <si>
    <t>139</t>
  </si>
  <si>
    <t>786</t>
  </si>
  <si>
    <t>563</t>
  </si>
  <si>
    <t>809</t>
  </si>
  <si>
    <t>827</t>
  </si>
  <si>
    <t>506</t>
  </si>
  <si>
    <t>53,939</t>
  </si>
  <si>
    <t>33,194</t>
  </si>
  <si>
    <t>20,745</t>
  </si>
  <si>
    <t>855</t>
  </si>
  <si>
    <t>7,666</t>
  </si>
  <si>
    <t>3,430</t>
  </si>
  <si>
    <t>4,236</t>
  </si>
  <si>
    <t>2,126</t>
  </si>
  <si>
    <t>2,640</t>
  </si>
  <si>
    <t>2,433</t>
  </si>
  <si>
    <t>207</t>
  </si>
  <si>
    <t>7,853</t>
  </si>
  <si>
    <t>3,866</t>
  </si>
  <si>
    <t>3,987</t>
  </si>
  <si>
    <t>1,306</t>
  </si>
  <si>
    <t>446</t>
  </si>
  <si>
    <t>323</t>
  </si>
  <si>
    <t>2,362</t>
  </si>
  <si>
    <t>2,526</t>
  </si>
  <si>
    <t>106</t>
  </si>
  <si>
    <t>*</t>
  </si>
  <si>
    <t>13 994</t>
  </si>
  <si>
    <t>7 724</t>
  </si>
  <si>
    <t>6 270</t>
  </si>
  <si>
    <t>3 729</t>
  </si>
  <si>
    <t>2 347</t>
  </si>
  <si>
    <t>1 382</t>
  </si>
  <si>
    <t>2 841</t>
  </si>
  <si>
    <t>1 328</t>
  </si>
  <si>
    <t>1 513</t>
  </si>
  <si>
    <t>1 378</t>
  </si>
  <si>
    <t>1 709</t>
  </si>
  <si>
    <t>1 796</t>
  </si>
  <si>
    <t>1 234</t>
  </si>
  <si>
    <t>1981</t>
  </si>
  <si>
    <t>-</t>
  </si>
  <si>
    <t>1982</t>
  </si>
  <si>
    <t>1983</t>
  </si>
  <si>
    <t>1984</t>
  </si>
  <si>
    <t>(1985)</t>
  </si>
  <si>
    <t>(654,564)</t>
  </si>
  <si>
    <t>(3,001,179)</t>
  </si>
  <si>
    <t>(1,511,968)</t>
  </si>
  <si>
    <t>(1,489,211)</t>
  </si>
  <si>
    <t>(2,999,837)</t>
  </si>
  <si>
    <t>(1,511,260)</t>
  </si>
  <si>
    <t>(1,488,577)</t>
  </si>
  <si>
    <t>(1,342)</t>
  </si>
  <si>
    <t>(708)</t>
  </si>
  <si>
    <t>(634)</t>
  </si>
  <si>
    <t>(339.7)</t>
  </si>
  <si>
    <t>(8,835.18)</t>
  </si>
  <si>
    <t>1986</t>
  </si>
  <si>
    <t>1987</t>
  </si>
  <si>
    <t>1988</t>
  </si>
  <si>
    <t>1989</t>
  </si>
  <si>
    <t>(1990)</t>
  </si>
  <si>
    <t>(2,013,926)</t>
  </si>
  <si>
    <t>(1,021,345)</t>
  </si>
  <si>
    <t>(992,581)</t>
  </si>
  <si>
    <t>(2,013,270)</t>
  </si>
  <si>
    <t>(1,020,993)</t>
  </si>
  <si>
    <t>(992,277)</t>
  </si>
  <si>
    <t>(656)</t>
  </si>
  <si>
    <t>(352)</t>
  </si>
  <si>
    <t>(304)</t>
  </si>
  <si>
    <t>(242.1)</t>
  </si>
  <si>
    <t>(8,318.12)</t>
  </si>
  <si>
    <t>1991</t>
  </si>
  <si>
    <t xml:space="preserve">      …</t>
  </si>
  <si>
    <t>1992</t>
  </si>
  <si>
    <t>1993</t>
  </si>
  <si>
    <t>1994</t>
  </si>
  <si>
    <t>(1995)</t>
  </si>
  <si>
    <t>(1,766,854)</t>
  </si>
  <si>
    <t>(888,460)</t>
  </si>
  <si>
    <t>(878,394)</t>
  </si>
  <si>
    <t>(1,765,021)</t>
  </si>
  <si>
    <t>(887,427)</t>
  </si>
  <si>
    <t>(877,594)</t>
  </si>
  <si>
    <t>(1,833)</t>
  </si>
  <si>
    <t>(1,033)</t>
  </si>
  <si>
    <t>(206.7)</t>
  </si>
  <si>
    <t>(8,546.86)</t>
  </si>
  <si>
    <t>1996</t>
  </si>
  <si>
    <t>1999</t>
  </si>
  <si>
    <t>(2000)</t>
  </si>
  <si>
    <t>(1,845,321)</t>
  </si>
  <si>
    <t>(927,824)</t>
  </si>
  <si>
    <t>(917,497)</t>
  </si>
  <si>
    <t>(1,840,410)</t>
  </si>
  <si>
    <t>(924,986)</t>
  </si>
  <si>
    <t>(915,424)</t>
  </si>
  <si>
    <t>(4,911)</t>
  </si>
  <si>
    <t>(2,838)</t>
  </si>
  <si>
    <t>(2,073)</t>
  </si>
  <si>
    <t>2001</t>
  </si>
  <si>
    <t>(2005)</t>
  </si>
  <si>
    <t>(1,879,417)</t>
  </si>
  <si>
    <t>(945,540)</t>
  </si>
  <si>
    <t>(933,877)</t>
  </si>
  <si>
    <t>(2005)</t>
  </si>
  <si>
    <t>(2010)</t>
  </si>
  <si>
    <t>(2,028,002)</t>
  </si>
  <si>
    <t>(1,023,882)</t>
  </si>
  <si>
    <t>(1,004,120)</t>
  </si>
  <si>
    <t>(2,000,473)</t>
  </si>
  <si>
    <t>(1,007,454)</t>
  </si>
  <si>
    <t>(993,019)</t>
  </si>
  <si>
    <t>(27,529)</t>
  </si>
  <si>
    <t>(16,428)</t>
  </si>
  <si>
    <t>(11,101)</t>
  </si>
  <si>
    <t>(310,481)</t>
  </si>
  <si>
    <t xml:space="preserve">주 : 1) '90까지는 상주인구조사결과이며, '91년 이후 자료는 주민등록인구통계임 </t>
  </si>
  <si>
    <t xml:space="preserve">           (  )는 총조사인구, ≪  ≫표시는 외국인 제외</t>
  </si>
  <si>
    <t>(8,630.25)</t>
  </si>
  <si>
    <t>(800)</t>
  </si>
  <si>
    <t>(478,738)</t>
  </si>
  <si>
    <t>(514,767)</t>
  </si>
  <si>
    <t>(591,971)</t>
  </si>
  <si>
    <t>(659,871)</t>
  </si>
  <si>
    <t>합 계</t>
  </si>
  <si>
    <t xml:space="preserve">      2) 외국인 세대수 제외(`98년부터 적용)</t>
  </si>
  <si>
    <t>Note 2) : Foreign households excluded (since 1998)</t>
  </si>
  <si>
    <t>Note 3) : Foreign households &amp; population excluded</t>
  </si>
  <si>
    <t>주2),3),4) : 외국인 세대 및 인구 제외</t>
  </si>
  <si>
    <t>Note 2),3),4) : Foreign households &amp; population excluded</t>
  </si>
  <si>
    <t>남자</t>
  </si>
  <si>
    <t>여자</t>
  </si>
  <si>
    <t>Male</t>
  </si>
  <si>
    <t>Female</t>
  </si>
  <si>
    <t>Grade of Age</t>
  </si>
  <si>
    <t>연령계급별</t>
  </si>
  <si>
    <t>1,037,421</t>
  </si>
  <si>
    <t>50,878</t>
  </si>
  <si>
    <t>50,725</t>
  </si>
  <si>
    <t>59,043</t>
  </si>
  <si>
    <t>68,837</t>
  </si>
  <si>
    <t>65,010</t>
  </si>
  <si>
    <t>63,295</t>
  </si>
  <si>
    <t>83,365</t>
  </si>
  <si>
    <t>80,070</t>
  </si>
  <si>
    <t>91,230</t>
  </si>
  <si>
    <t>85,307</t>
  </si>
  <si>
    <t>86,748</t>
  </si>
  <si>
    <t>70,562</t>
  </si>
  <si>
    <t>50,396</t>
  </si>
  <si>
    <t>40,944</t>
  </si>
  <si>
    <t>38,104</t>
  </si>
  <si>
    <t>30,038</t>
  </si>
  <si>
    <t>15,171</t>
  </si>
  <si>
    <t>7,698</t>
  </si>
  <si>
    <t>1,010,210</t>
  </si>
  <si>
    <t>47,997</t>
  </si>
  <si>
    <t>47,379</t>
  </si>
  <si>
    <t>54,415</t>
  </si>
  <si>
    <t>62,156</t>
  </si>
  <si>
    <t>57,765</t>
  </si>
  <si>
    <t>54,610</t>
  </si>
  <si>
    <t>72,474</t>
  </si>
  <si>
    <t>70,871</t>
  </si>
  <si>
    <t>79,522</t>
  </si>
  <si>
    <t>75,212</t>
  </si>
  <si>
    <t>79,414</t>
  </si>
  <si>
    <t>68,278</t>
  </si>
  <si>
    <t>51,877</t>
  </si>
  <si>
    <t>44,417</t>
  </si>
  <si>
    <t>50,581</t>
  </si>
  <si>
    <t>44,932</t>
  </si>
  <si>
    <t>28,042</t>
  </si>
  <si>
    <t>20,268</t>
  </si>
  <si>
    <t>Note 1) : Foreigners excluded</t>
  </si>
  <si>
    <t>1985</t>
  </si>
  <si>
    <t>1990</t>
  </si>
  <si>
    <t>1975</t>
  </si>
  <si>
    <t>1980</t>
  </si>
  <si>
    <t>6. 교육정도별 인구(6세이상인구)</t>
  </si>
  <si>
    <t>6. Population by Educational Attainment (6 years old and over)</t>
  </si>
  <si>
    <t>6. 교육정도별 인구(6세이상인구) (계속)</t>
  </si>
  <si>
    <t>주 1) : 휴학 포함</t>
  </si>
  <si>
    <t>Note 1) : Includes on leave</t>
  </si>
  <si>
    <t>8. Ordinary Households by Rooms Used</t>
  </si>
  <si>
    <t xml:space="preserve">합 계 </t>
  </si>
  <si>
    <t>6개 이상</t>
  </si>
  <si>
    <t>6 or more</t>
  </si>
  <si>
    <t>주1) : 통계수치는 지연신고 및 미신고등으로 해마다 변경되므로 감안하여 활용해야 함</t>
  </si>
  <si>
    <t>64   인     구</t>
  </si>
  <si>
    <t>POPULATION   65</t>
  </si>
  <si>
    <t>Intra-province migrants</t>
  </si>
  <si>
    <t>순 이 동</t>
  </si>
  <si>
    <t>Intra-Si and Gun migrants</t>
  </si>
  <si>
    <t>Feb.</t>
  </si>
  <si>
    <t>Mar.</t>
  </si>
  <si>
    <t>Apr.</t>
  </si>
  <si>
    <t>연 도 별</t>
  </si>
  <si>
    <t>월     별</t>
  </si>
  <si>
    <t>자료 : 통계청 『국내인구이동통계연보』</t>
  </si>
  <si>
    <t>월별주민등록인구</t>
  </si>
  <si>
    <t>주민등록연앙인구</t>
  </si>
  <si>
    <t>Rate</t>
  </si>
  <si>
    <t>Rate</t>
  </si>
  <si>
    <t>Geumsan-gun</t>
  </si>
  <si>
    <t>Dangjin-si</t>
  </si>
  <si>
    <t>주2) 이동률 : (연간이동자수/주민등록연앙인구)ⅹ100, * 월간이동률은 월말기준 주민등록인구 사용</t>
  </si>
  <si>
    <t>주2) 이동률 : (연간이동자수/주민등록연앙인구)ⅹ100</t>
  </si>
  <si>
    <t>계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</si>
  <si>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</si>
  <si>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</si>
  <si>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</si>
  <si>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</si>
  <si>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</si>
  <si>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</si>
  <si>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</si>
  <si>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</si>
  <si>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</si>
  <si>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</si>
  <si>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전북</t>
  </si>
  <si>
    <t>경북</t>
  </si>
  <si>
    <t>경남</t>
  </si>
  <si>
    <t>제주</t>
  </si>
  <si>
    <t>남자</t>
  </si>
  <si>
    <t>여자</t>
  </si>
  <si>
    <t>월 별</t>
  </si>
  <si>
    <t>Male</t>
  </si>
  <si>
    <t>Female</t>
  </si>
  <si>
    <t>Month</t>
  </si>
  <si>
    <t>Gyeonggi</t>
  </si>
  <si>
    <t>Gangwon</t>
  </si>
  <si>
    <t>Chungbuk</t>
  </si>
  <si>
    <t>Jeonbuk</t>
  </si>
  <si>
    <t>Jeju</t>
  </si>
  <si>
    <t>Mar.</t>
  </si>
  <si>
    <t>May</t>
  </si>
  <si>
    <t>Jun.</t>
  </si>
  <si>
    <t>Jul.</t>
  </si>
  <si>
    <t>Aug.</t>
  </si>
  <si>
    <t>Sep.</t>
  </si>
  <si>
    <t>도 내</t>
  </si>
  <si>
    <t>연도별</t>
  </si>
  <si>
    <t>연도별</t>
  </si>
  <si>
    <t>Year</t>
  </si>
  <si>
    <t>전남</t>
  </si>
  <si>
    <t>Jeonnam</t>
  </si>
  <si>
    <t>Gyeongbuk</t>
  </si>
  <si>
    <t>Gyeongnam</t>
  </si>
  <si>
    <t>70   인     구</t>
  </si>
  <si>
    <t>POPULATION   71</t>
  </si>
  <si>
    <t>주 1) 당진시 승격 : 2012 .1. 1.</t>
  </si>
  <si>
    <t>note1) :  Dangjin-gun was promoted to Dangjin-si in Jan. 1st 2012</t>
  </si>
  <si>
    <t>15. Registered Foreigners by Major Nationality</t>
  </si>
  <si>
    <t>15. 외국인 국적별 등록현황 (계속)</t>
  </si>
  <si>
    <t>중국</t>
  </si>
  <si>
    <t>베트남</t>
  </si>
  <si>
    <t>필리핀</t>
  </si>
  <si>
    <t>일본</t>
  </si>
  <si>
    <t>러시아('07이전),       캄보디아('08)</t>
  </si>
  <si>
    <t>미국</t>
  </si>
  <si>
    <t>태국</t>
  </si>
  <si>
    <t>우즈벡</t>
  </si>
  <si>
    <t>China</t>
  </si>
  <si>
    <t>Vietnam</t>
  </si>
  <si>
    <t>Philippines</t>
  </si>
  <si>
    <t>Japan</t>
  </si>
  <si>
    <t>Russia(Before '07, Cambodia(After '08)</t>
  </si>
  <si>
    <t>USA</t>
  </si>
  <si>
    <t>Thailand</t>
  </si>
  <si>
    <t>Uzbekistan</t>
  </si>
  <si>
    <t>일본</t>
  </si>
  <si>
    <t>베트남</t>
  </si>
  <si>
    <t>영국</t>
  </si>
  <si>
    <t>프랑스</t>
  </si>
  <si>
    <t>United Kingdom</t>
  </si>
  <si>
    <t>France</t>
  </si>
  <si>
    <t>외국인 아내의 국적</t>
  </si>
  <si>
    <t xml:space="preserve"> China</t>
  </si>
  <si>
    <t xml:space="preserve"> Vietnam</t>
  </si>
  <si>
    <t xml:space="preserve"> Japan</t>
  </si>
  <si>
    <t xml:space="preserve"> Philippines</t>
  </si>
  <si>
    <t xml:space="preserve"> U S A</t>
  </si>
  <si>
    <t xml:space="preserve"> Canada</t>
  </si>
  <si>
    <t xml:space="preserve"> Australia</t>
  </si>
  <si>
    <t>France</t>
  </si>
  <si>
    <t>남편+외국인 아내</t>
  </si>
  <si>
    <t>아내- 혼인건수</t>
  </si>
  <si>
    <t>아내+외국인 남편</t>
  </si>
  <si>
    <t>단위 : 건</t>
  </si>
  <si>
    <t>Unit : Cases</t>
  </si>
  <si>
    <t>단위 : 건</t>
  </si>
  <si>
    <t>16. 외국인 국적별 혼인 인구</t>
  </si>
  <si>
    <t>16. Marriages by foreigner's nationality</t>
  </si>
  <si>
    <t>단위 : 건</t>
  </si>
  <si>
    <t>남편-혼인건수</t>
  </si>
  <si>
    <t>Gengernal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</si>
  <si>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</si>
  <si>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</si>
  <si>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</si>
  <si>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</si>
  <si>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</si>
  <si>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</si>
  <si>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</si>
  <si>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</si>
  <si>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</si>
  <si>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</si>
  <si>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</si>
  <si>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</si>
  <si>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 Years old</t>
  </si>
  <si>
    <t>or more</t>
  </si>
  <si>
    <t xml:space="preserve">  2010</t>
  </si>
  <si>
    <t xml:space="preserve">      남편</t>
  </si>
  <si>
    <t xml:space="preserve">      아내</t>
  </si>
  <si>
    <t xml:space="preserve">      wife</t>
  </si>
  <si>
    <t xml:space="preserve">           hushand</t>
  </si>
  <si>
    <t>Divorce Rate</t>
  </si>
  <si>
    <t xml:space="preserve">자료 : 통계청 『인구동향조사』 </t>
  </si>
  <si>
    <t xml:space="preserve">서   천   군 </t>
  </si>
  <si>
    <t>Si, gun</t>
  </si>
  <si>
    <t>2010</t>
  </si>
  <si>
    <t>Source : Statistics Korea</t>
  </si>
  <si>
    <t>Taean-gun</t>
  </si>
  <si>
    <t>합  계</t>
  </si>
  <si>
    <t>단위 : 명</t>
  </si>
  <si>
    <t>외국국적동포</t>
  </si>
  <si>
    <t>거소신고인</t>
  </si>
  <si>
    <t>Korean</t>
  </si>
  <si>
    <t>재외국민</t>
  </si>
  <si>
    <t>…</t>
  </si>
  <si>
    <t>Source : Minstry of Justice</t>
  </si>
  <si>
    <t>주 1) : 재외국민 거소신고인 현황은 성별, 구별자료 없음</t>
  </si>
  <si>
    <t>자료  : 법무부 『출입국.외국인정책 통계연보』</t>
  </si>
  <si>
    <t>-</t>
  </si>
  <si>
    <t>13. 통근·통학 유형별 인구 (12세 이상)</t>
  </si>
  <si>
    <t>13. Population by Type of Commuting &amp; Schooling(12 years &amp; over)</t>
  </si>
  <si>
    <t>시군별</t>
  </si>
  <si>
    <t>시  군  별</t>
  </si>
  <si>
    <t>2-1. 거소신고인수</t>
  </si>
  <si>
    <t>34   인     구</t>
  </si>
  <si>
    <t>50   인     구</t>
  </si>
  <si>
    <t>66   인     구</t>
  </si>
  <si>
    <t>POPULATION   67</t>
  </si>
  <si>
    <t>72   인     구</t>
  </si>
  <si>
    <t>POPULATION   73</t>
  </si>
  <si>
    <t>74   인     구</t>
  </si>
  <si>
    <t>POPULATION   75</t>
  </si>
  <si>
    <t>76   인     구</t>
  </si>
  <si>
    <t>POPULATION   77</t>
  </si>
  <si>
    <t>78   인     구</t>
  </si>
  <si>
    <t>POPULATION   79</t>
  </si>
  <si>
    <t>84   인     구</t>
  </si>
  <si>
    <t>POPULATION   85</t>
  </si>
  <si>
    <t>88   인     구</t>
  </si>
  <si>
    <t>POPULATION   89</t>
  </si>
  <si>
    <t>2. 시·군별 세대 및 인구(등록인구)</t>
  </si>
  <si>
    <t>Population</t>
  </si>
  <si>
    <t>Note1) : The figures of migrants are based on resident registration : and Province migrants are based on in-migrants
              population, excluding emigrants overseas</t>
  </si>
  <si>
    <t>Note1) : The figures of migrants are based on resident registration : and Si &amp; Gun migrants are based on in-migrants
               population, excluding emigrants overseas</t>
  </si>
  <si>
    <t>주1) : 주민등록 전출입신고에 의한 자료이며, 시군내이동은 전입인구기준이고, 국외이동은 제외됨.</t>
  </si>
  <si>
    <t>Cheongyang-gun</t>
  </si>
  <si>
    <t>Hongseong-gun</t>
  </si>
  <si>
    <t>Total</t>
  </si>
  <si>
    <t>Male</t>
  </si>
  <si>
    <t>Female</t>
  </si>
  <si>
    <t>Intra-provin</t>
  </si>
  <si>
    <t>Seoul</t>
  </si>
  <si>
    <t>Busan</t>
  </si>
  <si>
    <t>Daegu</t>
  </si>
  <si>
    <t>Incheon</t>
  </si>
  <si>
    <t>Gwangju</t>
  </si>
  <si>
    <t>Daejeon</t>
  </si>
  <si>
    <t>Ulsan</t>
  </si>
  <si>
    <t>Sejong</t>
  </si>
  <si>
    <t>Month</t>
  </si>
  <si>
    <t>Gyeonggi</t>
  </si>
  <si>
    <t>Gangwon</t>
  </si>
  <si>
    <t>Chungbuk</t>
  </si>
  <si>
    <t>Jeonbuk</t>
  </si>
  <si>
    <t>Jeonnam</t>
  </si>
  <si>
    <t>Gyeongbuk</t>
  </si>
  <si>
    <t>Gyeongnam</t>
  </si>
  <si>
    <t>Jeju</t>
  </si>
  <si>
    <t>단위 : 명</t>
  </si>
  <si>
    <t>POPULATION   91</t>
  </si>
  <si>
    <t>17. Marriages by previous marital status and foreigner's nationality</t>
  </si>
  <si>
    <t>90   인     구</t>
  </si>
  <si>
    <t>92   인     구</t>
  </si>
  <si>
    <t>18. Marriages to foreigners</t>
  </si>
  <si>
    <t>94   인     구</t>
  </si>
  <si>
    <t>POPULATION   95</t>
  </si>
  <si>
    <t>12,482</t>
  </si>
  <si>
    <t>10,789</t>
  </si>
  <si>
    <t xml:space="preserve"> Diseases of the circulatory system</t>
  </si>
  <si>
    <t>자료 : 통계청 『사망원인통계』</t>
  </si>
  <si>
    <t>98   인     구</t>
  </si>
  <si>
    <t>100   인     구</t>
  </si>
  <si>
    <t>POPULATION   101</t>
  </si>
  <si>
    <t>102   인     구</t>
  </si>
  <si>
    <t>POPULATION   103</t>
  </si>
  <si>
    <t>21. 이혼율</t>
  </si>
  <si>
    <t>104   인     구</t>
  </si>
  <si>
    <t xml:space="preserve">논   산   시 </t>
  </si>
  <si>
    <t>Female household rate</t>
  </si>
  <si>
    <t>0 ~ 4 
year old</t>
  </si>
  <si>
    <t>(749,035)</t>
  </si>
  <si>
    <t>Gengernal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</si>
  <si>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</si>
  <si>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</si>
  <si>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</si>
  <si>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</si>
  <si>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</si>
  <si>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</si>
  <si>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</si>
  <si>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</si>
  <si>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</si>
  <si>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</si>
  <si>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</si>
  <si>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</si>
  <si>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 Years old</t>
  </si>
  <si>
    <t>Marrige Rate</t>
  </si>
  <si>
    <t>or more</t>
  </si>
  <si>
    <t>No. of General 
Households</t>
  </si>
  <si>
    <t>주 : 1) 일반가구를 대상으로 집계(비혈연가구, 1인가구 포함), 단, 집단가구(6인이상 비혈연가구, 기숙사, 사회시설 등)
         및 외국인 가구는 제외
      2) 여성가구주 가구 비율 = (B)/(A)*100</t>
  </si>
  <si>
    <t>Total</t>
  </si>
  <si>
    <t>Male</t>
  </si>
  <si>
    <t>Female</t>
  </si>
  <si>
    <t>주1) : 외국인 제외</t>
  </si>
  <si>
    <t>주 : 1) 주민등록 전출입신고에 의한 자료임.</t>
  </si>
  <si>
    <t xml:space="preserve">      2) 세종특별자치시 신설(2012. 7.)</t>
  </si>
  <si>
    <t>Note  : 1) Data refer to number of cases reported to an office of the year</t>
  </si>
  <si>
    <t xml:space="preserve">            2) Establishment of sejeong Metropolitan Autonomous City (July 2012)</t>
  </si>
  <si>
    <t xml:space="preserve">계   룡   시 </t>
  </si>
  <si>
    <t xml:space="preserve">청   양   군 </t>
  </si>
  <si>
    <t>주 : '남편혼인건수'는 처의 국적과 상관없는 남자의 전체 혼인건수, 아내 혼인건수도 마찬가지임</t>
  </si>
  <si>
    <t>note1) : Marrige of Bridegroom is the number of total marrige of Bridegroom regardless of Bride's nationality.</t>
  </si>
  <si>
    <t xml:space="preserve">              Vice versa for Marrige of Bride.</t>
  </si>
  <si>
    <t>근육골격 계통 및 
결합조직의 질환</t>
  </si>
  <si>
    <t xml:space="preserve"> Diseases of the circulatory system</t>
  </si>
  <si>
    <t>선천기형, 변형 및 
염색체 이상</t>
  </si>
  <si>
    <t>질병이환 및
사망의 외인</t>
  </si>
  <si>
    <t>출생전후기에 
기원한 특정병태</t>
  </si>
  <si>
    <t>임신, 출산
 및 산후기</t>
  </si>
  <si>
    <t>선천기형, 변형 및
염색체 이상</t>
  </si>
  <si>
    <t>출생전후기에
기원한 특정병태</t>
  </si>
  <si>
    <t>임신, 출산
및 산후기</t>
  </si>
  <si>
    <t>19-1. Deaths by Causes of Death by Si and Gun</t>
  </si>
  <si>
    <t xml:space="preserve">19-1. 사망원인별 사망(시·군별) </t>
  </si>
  <si>
    <t>2015</t>
  </si>
  <si>
    <t>Unit : Person, cases</t>
  </si>
  <si>
    <t>Live Births</t>
  </si>
  <si>
    <t>Deaths</t>
  </si>
  <si>
    <t>Marriages</t>
  </si>
  <si>
    <t>Divorces</t>
  </si>
  <si>
    <t>단위 : 명, 건</t>
  </si>
  <si>
    <t>Unit : person</t>
  </si>
  <si>
    <t>단위 : 명</t>
  </si>
  <si>
    <t>Unit : Case</t>
  </si>
  <si>
    <t>Foreign bride's Nationality</t>
  </si>
  <si>
    <t>Foreign bridegroom's Nationality</t>
  </si>
  <si>
    <t>Marriages of bridegroom</t>
  </si>
  <si>
    <t>korean bridegroom+Foreign bride</t>
  </si>
  <si>
    <t>Marriages of bride</t>
  </si>
  <si>
    <t>Korean bride+Foreign bridegroom</t>
  </si>
  <si>
    <t>동 남 구</t>
  </si>
  <si>
    <t xml:space="preserve">   광 덕 면</t>
  </si>
  <si>
    <t xml:space="preserve">   북     면</t>
  </si>
  <si>
    <t xml:space="preserve">   성 남 면</t>
  </si>
  <si>
    <t xml:space="preserve">   수 신 면</t>
  </si>
  <si>
    <t xml:space="preserve">   병 천 면</t>
  </si>
  <si>
    <t xml:space="preserve">   동     면</t>
  </si>
  <si>
    <t xml:space="preserve">   중 앙 동</t>
  </si>
  <si>
    <t xml:space="preserve">   문 성 동</t>
  </si>
  <si>
    <t xml:space="preserve">   원성 1동</t>
  </si>
  <si>
    <t xml:space="preserve">   원성 2동</t>
  </si>
  <si>
    <t xml:space="preserve">   봉 명 동</t>
  </si>
  <si>
    <t xml:space="preserve">   일 봉 동</t>
  </si>
  <si>
    <t xml:space="preserve">   신 방 동</t>
  </si>
  <si>
    <t xml:space="preserve">   청 룡 동</t>
  </si>
  <si>
    <t xml:space="preserve">   신 안 동</t>
  </si>
  <si>
    <t xml:space="preserve">   성 환 읍</t>
  </si>
  <si>
    <t xml:space="preserve">   성 거 읍</t>
  </si>
  <si>
    <t xml:space="preserve">   직 산 읍</t>
  </si>
  <si>
    <t xml:space="preserve">   입 장 면</t>
  </si>
  <si>
    <t xml:space="preserve">   성정 1동</t>
  </si>
  <si>
    <t xml:space="preserve">   성정 2동</t>
  </si>
  <si>
    <t xml:space="preserve">   쌍용 1동</t>
  </si>
  <si>
    <t xml:space="preserve">   쌍용 2동</t>
  </si>
  <si>
    <t xml:space="preserve">   쌍용 3동</t>
  </si>
  <si>
    <t xml:space="preserve">   백 석 동</t>
  </si>
  <si>
    <t xml:space="preserve">   불 당 동</t>
  </si>
  <si>
    <t>Buldang-dong</t>
  </si>
  <si>
    <t xml:space="preserve">   부성 1동</t>
  </si>
  <si>
    <t>Buseong-1dong</t>
  </si>
  <si>
    <t xml:space="preserve">   부성 2동</t>
  </si>
  <si>
    <t>Buseong-2dong</t>
  </si>
  <si>
    <t>Source : Policy- Planning Office, Si &amp; Gun</t>
  </si>
  <si>
    <t>POPULATION   37</t>
  </si>
  <si>
    <t>월 송 동</t>
  </si>
  <si>
    <t>Wolsong-dong</t>
  </si>
  <si>
    <t>주 교 면</t>
  </si>
  <si>
    <t>Jugyo-myeon</t>
  </si>
  <si>
    <t>대천 1동</t>
  </si>
  <si>
    <t xml:space="preserve"> Daecheon-1dong</t>
  </si>
  <si>
    <t>대천 2동</t>
  </si>
  <si>
    <t xml:space="preserve"> Daecheon-2dong</t>
  </si>
  <si>
    <t>대천 3동</t>
  </si>
  <si>
    <t xml:space="preserve"> Daecheon-3dong</t>
  </si>
  <si>
    <t>대천 4동</t>
  </si>
  <si>
    <t xml:space="preserve"> Daecheon-4dong</t>
  </si>
  <si>
    <t>대천 5동</t>
  </si>
  <si>
    <t>Daecheon-5dong</t>
  </si>
  <si>
    <t>온양 1동</t>
  </si>
  <si>
    <t>Onyang-1dong</t>
  </si>
  <si>
    <t>온양 2동</t>
  </si>
  <si>
    <t>Onyang-2dong</t>
  </si>
  <si>
    <t>온양 3동</t>
  </si>
  <si>
    <t>Onyang-3dong</t>
  </si>
  <si>
    <t>온양 4동</t>
  </si>
  <si>
    <t>Onyang-4dong</t>
  </si>
  <si>
    <t>온양 5동</t>
  </si>
  <si>
    <t>Onyang-5dong</t>
  </si>
  <si>
    <t>온양 6동</t>
  </si>
  <si>
    <t>Onyang-6dong</t>
  </si>
  <si>
    <t>동문 1동</t>
  </si>
  <si>
    <t>Dongmun-1dong</t>
  </si>
  <si>
    <t>동문 2동</t>
  </si>
  <si>
    <t>Dongmun-2dong</t>
  </si>
  <si>
    <t>합 덕 읍</t>
  </si>
  <si>
    <t>송 악 읍</t>
  </si>
  <si>
    <t>고 대 면</t>
  </si>
  <si>
    <t>석 문 면</t>
  </si>
  <si>
    <t>정 미 면</t>
  </si>
  <si>
    <t>면 천 면</t>
  </si>
  <si>
    <t>당진 1동</t>
  </si>
  <si>
    <t>Dangjin-1Dong</t>
  </si>
  <si>
    <t>당진 2동</t>
  </si>
  <si>
    <t>Dangjin-2Dong</t>
  </si>
  <si>
    <t>당진 3동</t>
  </si>
  <si>
    <t>Dangjin-3Dong</t>
  </si>
  <si>
    <t>초 촌 면</t>
  </si>
  <si>
    <t>Source : Policy- Planning Office, Si &amp; Gun</t>
  </si>
  <si>
    <t>Note 1) : Foreign Households excluded</t>
  </si>
  <si>
    <t>80   인     구</t>
  </si>
  <si>
    <t>POPULATION   81</t>
  </si>
  <si>
    <t>82   인     구</t>
  </si>
  <si>
    <t>POPULATION   83</t>
  </si>
  <si>
    <t>86   인     구</t>
  </si>
  <si>
    <t>POPULATION   87</t>
  </si>
  <si>
    <t>15. 외국인 국적별 등록현황</t>
  </si>
  <si>
    <t>POPULATION   51</t>
  </si>
  <si>
    <t>56   인     구</t>
  </si>
  <si>
    <t>POPULATION   57</t>
  </si>
  <si>
    <t>58   인     구</t>
  </si>
  <si>
    <t>POPULATION   59</t>
  </si>
  <si>
    <t>POPULATION   61</t>
  </si>
  <si>
    <t>68   인     구</t>
  </si>
  <si>
    <t>POPULATION   69</t>
  </si>
  <si>
    <t>POPULATION   93</t>
  </si>
  <si>
    <t>POPULATION   105</t>
  </si>
  <si>
    <t>60   인     구</t>
  </si>
  <si>
    <t>Jul.</t>
  </si>
  <si>
    <t>Aug.</t>
  </si>
  <si>
    <t>Sep.</t>
  </si>
  <si>
    <t>Oct.</t>
  </si>
  <si>
    <t>Nov.</t>
  </si>
  <si>
    <t>Dec.</t>
  </si>
  <si>
    <t xml:space="preserve">논   산   시 </t>
  </si>
  <si>
    <t xml:space="preserve">계   룡   시 </t>
  </si>
  <si>
    <t xml:space="preserve">청   양   군 </t>
  </si>
  <si>
    <t>Dangjin-si</t>
  </si>
  <si>
    <t>천   안   시</t>
  </si>
  <si>
    <t>공   주   시</t>
  </si>
  <si>
    <t>보   령   시</t>
  </si>
  <si>
    <t>아   산   시</t>
  </si>
  <si>
    <t>서   산   시</t>
  </si>
  <si>
    <t>논   산   시</t>
  </si>
  <si>
    <t>계   룡   시</t>
  </si>
  <si>
    <t>당   진   시</t>
  </si>
  <si>
    <t>금   산   군</t>
  </si>
  <si>
    <t>부   여   군</t>
  </si>
  <si>
    <t>서   천   군</t>
  </si>
  <si>
    <t>청   양    군</t>
  </si>
  <si>
    <t>홍   성   군</t>
  </si>
  <si>
    <t>예   산   군</t>
  </si>
  <si>
    <t>태   안   군</t>
  </si>
  <si>
    <t xml:space="preserve">보   령   시 </t>
  </si>
  <si>
    <t xml:space="preserve">당   진   시 </t>
  </si>
  <si>
    <t xml:space="preserve">부 여 군 </t>
  </si>
  <si>
    <t xml:space="preserve">서 천 군 </t>
  </si>
  <si>
    <t xml:space="preserve">청 양 군 </t>
  </si>
  <si>
    <t xml:space="preserve">예 산 군 </t>
  </si>
  <si>
    <t xml:space="preserve">태 안 군 </t>
  </si>
  <si>
    <t>Year</t>
  </si>
  <si>
    <t>22. 여성가구주 현황  Female Households</t>
  </si>
  <si>
    <t>15. Registered Foreigners by Major Nationality(Cont'd)</t>
  </si>
  <si>
    <t>19. 사망원인별 사망 (계속)</t>
  </si>
  <si>
    <t>19-1. 사망원인별 사망(시·군별) (계속)</t>
  </si>
  <si>
    <t>19. Deaths by Causes of Death (Cont'd)</t>
  </si>
  <si>
    <t>19-1. Deaths by Causes of Death by Si and Gun (Cont'd)</t>
  </si>
  <si>
    <t xml:space="preserve">부 여 군 </t>
  </si>
  <si>
    <t xml:space="preserve">서 천 군 </t>
  </si>
  <si>
    <t xml:space="preserve">청 양 군 </t>
  </si>
  <si>
    <t xml:space="preserve">예 산 군 </t>
  </si>
  <si>
    <t xml:space="preserve">태 안 군 </t>
  </si>
  <si>
    <t xml:space="preserve">홍 성 군 </t>
  </si>
  <si>
    <t xml:space="preserve">금 산 군 </t>
  </si>
  <si>
    <t xml:space="preserve">당 진 시 </t>
  </si>
  <si>
    <t xml:space="preserve">계 룡 시 </t>
  </si>
  <si>
    <t xml:space="preserve">논 산 시 </t>
  </si>
  <si>
    <t xml:space="preserve">서 산 시 </t>
  </si>
  <si>
    <t xml:space="preserve">아 산 시 </t>
  </si>
  <si>
    <t>국적별</t>
  </si>
  <si>
    <t>Nationality</t>
  </si>
  <si>
    <t>캐나다</t>
  </si>
  <si>
    <t>기타</t>
  </si>
  <si>
    <t>United States</t>
  </si>
  <si>
    <t>Canada</t>
  </si>
  <si>
    <t>Others</t>
  </si>
  <si>
    <t>주 : 2016년 기준 자료부터 통계청 표준서식에 따라 서식 변경</t>
  </si>
  <si>
    <t>Average age</t>
  </si>
  <si>
    <t>주5) 2016년 기준자료부터 통계청 표준서식에 따라 '평균연령' 항목 추가</t>
  </si>
  <si>
    <t>2-1. Foreigner Address population</t>
  </si>
  <si>
    <t>(2015)</t>
  </si>
  <si>
    <t>자료  : 기획관실, 토지관리과(면적)</t>
  </si>
  <si>
    <t>Source : Policy- Planning Office, Land Management Division(Area)</t>
  </si>
  <si>
    <t xml:space="preserve">      3) 외국인 세대 및 인구 제외, 2016년 기준 통게연보에 과거(1998~2015년) 자료 수정</t>
  </si>
  <si>
    <t>자료 : 기획관실, 토지관리과(면적)</t>
  </si>
  <si>
    <t>Source : Policy- Planning Office, Land Management Division(Atea)</t>
  </si>
  <si>
    <t>Note 5) : According to an order from Statistics Korea, 'Average age' is written from 2016.</t>
  </si>
  <si>
    <t>Note) : According to an order from Statistics Korea, 'Average age' is written from 2016.</t>
  </si>
  <si>
    <t>합계</t>
  </si>
  <si>
    <t>남자</t>
  </si>
  <si>
    <t>여자</t>
  </si>
  <si>
    <t>연령계급별</t>
  </si>
  <si>
    <t>Male</t>
  </si>
  <si>
    <t>Female</t>
  </si>
  <si>
    <t>구성비</t>
  </si>
  <si>
    <t>주1) : 외국인 제외</t>
  </si>
  <si>
    <t>자료 : 기획관실, 『주민등록인구통계』</t>
  </si>
  <si>
    <t>2015</t>
  </si>
  <si>
    <t>6∼9years old</t>
  </si>
  <si>
    <t>6~9세</t>
  </si>
  <si>
    <t>10~14세</t>
  </si>
  <si>
    <t>15∼19세</t>
  </si>
  <si>
    <t>20∼24</t>
  </si>
  <si>
    <t>20∼24세</t>
  </si>
  <si>
    <t>25∼29</t>
  </si>
  <si>
    <t>25∼29세</t>
  </si>
  <si>
    <t>30∼34</t>
  </si>
  <si>
    <t>30∼34세</t>
  </si>
  <si>
    <t>35∼39</t>
  </si>
  <si>
    <t>35∼39세</t>
  </si>
  <si>
    <t>40∼44</t>
  </si>
  <si>
    <t>40∼44세</t>
  </si>
  <si>
    <t>45∼49</t>
  </si>
  <si>
    <t>45∼49세</t>
  </si>
  <si>
    <t>50∼54</t>
  </si>
  <si>
    <t>50∼54세</t>
  </si>
  <si>
    <t>55∼59</t>
  </si>
  <si>
    <t>55∼59세</t>
  </si>
  <si>
    <t>60∼64</t>
  </si>
  <si>
    <t>60∼64세</t>
  </si>
  <si>
    <t>65∼69</t>
  </si>
  <si>
    <t>65∼69세</t>
  </si>
  <si>
    <t>70∼74</t>
  </si>
  <si>
    <t>70∼74세</t>
  </si>
  <si>
    <t>75∼79</t>
  </si>
  <si>
    <t>75∼79세</t>
  </si>
  <si>
    <t>80∼84</t>
  </si>
  <si>
    <t>80∼84세</t>
  </si>
  <si>
    <t>85세이상</t>
  </si>
  <si>
    <t>미      상</t>
  </si>
  <si>
    <t>주 : 제57회 통계연보에 2010년 자료 정정</t>
  </si>
  <si>
    <t>주 : 2015년 기준 자료부터 연기군 제외 ( 2012. 7. 1 연기군 폐지 )</t>
  </si>
  <si>
    <t xml:space="preserve">당   진   시1) </t>
  </si>
  <si>
    <t xml:space="preserve">청   양   군 </t>
  </si>
  <si>
    <t>Dangjin-si1)</t>
  </si>
  <si>
    <t>자료 : 기획관실, 법무부 출입국관리사무소 『체류외국인통계』</t>
  </si>
  <si>
    <t>…</t>
  </si>
  <si>
    <t>주1) : *는 5건 미만</t>
  </si>
  <si>
    <t>note1) : "*" is under 5 cases</t>
  </si>
  <si>
    <t>자료 : 통계청 『인구동태통계연보』</t>
  </si>
  <si>
    <t>* :  5건 이하</t>
  </si>
  <si>
    <t>* : 5 or less than 5 cases</t>
  </si>
  <si>
    <t>단위 : 명</t>
  </si>
  <si>
    <t>Unit : deaths</t>
  </si>
  <si>
    <t xml:space="preserve">      남편</t>
  </si>
  <si>
    <t xml:space="preserve">      wife</t>
  </si>
  <si>
    <t xml:space="preserve">      아내</t>
  </si>
  <si>
    <t xml:space="preserve">           hushand</t>
  </si>
  <si>
    <t>3. 읍·면·동별 세대 및 인구(2016)</t>
  </si>
  <si>
    <t>3. Households ＆ Population by Eup·Myeon·Dong(2016)</t>
  </si>
  <si>
    <t>자료  : 기획관실, 시군</t>
  </si>
  <si>
    <t>공   주   시</t>
  </si>
  <si>
    <t>3. 읍·면·동별 세대 및 인구(2016) (계속)</t>
  </si>
  <si>
    <t>3. Households ＆ Population by Eup·Myeon·Dong(2016) (Cont'd)</t>
  </si>
  <si>
    <t>Chwiam-dong</t>
  </si>
  <si>
    <t>남     면</t>
  </si>
  <si>
    <t>Iwon-myeon</t>
  </si>
  <si>
    <t>자료 : 기획관실, 『주민등록인구통계』</t>
  </si>
  <si>
    <t>자료 : 기획관실, 주민등록인구통계</t>
  </si>
  <si>
    <r>
      <t xml:space="preserve">1.    인    구    추    이 </t>
    </r>
    <r>
      <rPr>
        <b/>
        <vertAlign val="superscript"/>
        <sz val="14"/>
        <color indexed="8"/>
        <rFont val="바탕"/>
        <family val="1"/>
      </rPr>
      <t>1)</t>
    </r>
  </si>
  <si>
    <r>
      <t xml:space="preserve">1. Population Trend </t>
    </r>
    <r>
      <rPr>
        <b/>
        <vertAlign val="superscript"/>
        <sz val="14"/>
        <color indexed="8"/>
        <rFont val="바탕"/>
        <family val="1"/>
      </rPr>
      <t>1)</t>
    </r>
  </si>
  <si>
    <r>
      <t xml:space="preserve">세    대  </t>
    </r>
    <r>
      <rPr>
        <vertAlign val="superscript"/>
        <sz val="9"/>
        <color indexed="8"/>
        <rFont val="바탕"/>
        <family val="1"/>
      </rPr>
      <t>2)</t>
    </r>
  </si>
  <si>
    <r>
      <t xml:space="preserve">        </t>
    </r>
    <r>
      <rPr>
        <sz val="9"/>
        <color indexed="8"/>
        <rFont val="바탕"/>
        <family val="1"/>
      </rPr>
      <t>인    구</t>
    </r>
    <r>
      <rPr>
        <sz val="9"/>
        <color indexed="8"/>
        <rFont val="Times New Roman"/>
        <family val="1"/>
      </rPr>
      <t xml:space="preserve">     Population</t>
    </r>
  </si>
  <si>
    <r>
      <t xml:space="preserve">인    구    </t>
    </r>
    <r>
      <rPr>
        <sz val="9"/>
        <color indexed="8"/>
        <rFont val="Times New Roman"/>
        <family val="1"/>
      </rPr>
      <t xml:space="preserve"> Population</t>
    </r>
  </si>
  <si>
    <r>
      <t xml:space="preserve">인구증가율(%)
</t>
    </r>
    <r>
      <rPr>
        <sz val="8"/>
        <color indexed="8"/>
        <rFont val="Times New Roman"/>
        <family val="1"/>
      </rPr>
      <t>Population increase rate</t>
    </r>
  </si>
  <si>
    <r>
      <t>세대당
인구</t>
    </r>
    <r>
      <rPr>
        <vertAlign val="superscript"/>
        <sz val="9"/>
        <color indexed="8"/>
        <rFont val="Times New Roman"/>
        <family val="1"/>
      </rPr>
      <t xml:space="preserve"> 3)</t>
    </r>
    <r>
      <rPr>
        <sz val="9"/>
        <color indexed="8"/>
        <rFont val="바탕"/>
        <family val="1"/>
      </rPr>
      <t xml:space="preserve">
</t>
    </r>
    <r>
      <rPr>
        <sz val="8"/>
        <color indexed="8"/>
        <rFont val="Times New Roman"/>
        <family val="1"/>
      </rPr>
      <t>Person per households</t>
    </r>
  </si>
  <si>
    <r>
      <rPr>
        <sz val="9"/>
        <color indexed="8"/>
        <rFont val="바탕"/>
        <family val="1"/>
      </rPr>
      <t xml:space="preserve">65세 이상
고령자
</t>
    </r>
    <r>
      <rPr>
        <sz val="8"/>
        <color indexed="8"/>
        <rFont val="Times New Roman"/>
        <family val="1"/>
      </rPr>
      <t>Person 65 years old and over</t>
    </r>
  </si>
  <si>
    <r>
      <t xml:space="preserve">외국인
</t>
    </r>
    <r>
      <rPr>
        <sz val="9"/>
        <color indexed="8"/>
        <rFont val="Times New Roman"/>
        <family val="1"/>
      </rPr>
      <t>Foreigner</t>
    </r>
  </si>
  <si>
    <r>
      <t>《</t>
    </r>
    <r>
      <rPr>
        <sz val="9"/>
        <color indexed="8"/>
        <rFont val="Times New Roman"/>
        <family val="1"/>
      </rPr>
      <t>(164,177)》</t>
    </r>
  </si>
  <si>
    <r>
      <t>《</t>
    </r>
    <r>
      <rPr>
        <sz val="9"/>
        <color indexed="8"/>
        <rFont val="Times New Roman"/>
        <family val="1"/>
      </rPr>
      <t>(155,377)》</t>
    </r>
  </si>
  <si>
    <r>
      <t>《</t>
    </r>
    <r>
      <rPr>
        <sz val="9"/>
        <color indexed="8"/>
        <rFont val="Times New Roman"/>
        <family val="1"/>
      </rPr>
      <t>153,778</t>
    </r>
    <r>
      <rPr>
        <sz val="9"/>
        <color indexed="8"/>
        <rFont val="바탕"/>
        <family val="1"/>
      </rPr>
      <t>》</t>
    </r>
  </si>
  <si>
    <r>
      <t>《</t>
    </r>
    <r>
      <rPr>
        <sz val="9"/>
        <color indexed="8"/>
        <rFont val="Times New Roman"/>
        <family val="1"/>
      </rPr>
      <t>(174,922)》</t>
    </r>
  </si>
  <si>
    <r>
      <t>《</t>
    </r>
    <r>
      <rPr>
        <sz val="9"/>
        <color indexed="8"/>
        <rFont val="Times New Roman"/>
        <family val="1"/>
      </rPr>
      <t>195,613</t>
    </r>
    <r>
      <rPr>
        <sz val="9"/>
        <color indexed="8"/>
        <rFont val="바탕"/>
        <family val="1"/>
      </rPr>
      <t>》</t>
    </r>
  </si>
  <si>
    <r>
      <t>≪</t>
    </r>
    <r>
      <rPr>
        <sz val="9"/>
        <color indexed="8"/>
        <rFont val="Times New Roman"/>
        <family val="1"/>
      </rPr>
      <t>(221,937)≫</t>
    </r>
  </si>
  <si>
    <r>
      <t>≪</t>
    </r>
    <r>
      <rPr>
        <sz val="9"/>
        <color indexed="8"/>
        <rFont val="Times New Roman"/>
        <family val="1"/>
      </rPr>
      <t>225,451</t>
    </r>
    <r>
      <rPr>
        <sz val="9"/>
        <color indexed="8"/>
        <rFont val="바탕"/>
        <family val="1"/>
      </rPr>
      <t>≫</t>
    </r>
  </si>
  <si>
    <r>
      <t>세    대</t>
    </r>
    <r>
      <rPr>
        <vertAlign val="superscript"/>
        <sz val="9"/>
        <color indexed="8"/>
        <rFont val="바탕"/>
        <family val="1"/>
      </rPr>
      <t>1)</t>
    </r>
  </si>
  <si>
    <r>
      <t>인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구</t>
    </r>
    <r>
      <rPr>
        <sz val="9"/>
        <color indexed="8"/>
        <rFont val="Times New Roman"/>
        <family val="1"/>
      </rPr>
      <t xml:space="preserve">      Population</t>
    </r>
  </si>
  <si>
    <r>
      <t>인     구</t>
    </r>
    <r>
      <rPr>
        <sz val="9"/>
        <color indexed="8"/>
        <rFont val="Times New Roman"/>
        <family val="1"/>
      </rPr>
      <t xml:space="preserve">      Population</t>
    </r>
  </si>
  <si>
    <r>
      <t xml:space="preserve">세대당인구 </t>
    </r>
    <r>
      <rPr>
        <vertAlign val="superscript"/>
        <sz val="9"/>
        <color indexed="8"/>
        <rFont val="바탕"/>
        <family val="1"/>
      </rPr>
      <t>2)</t>
    </r>
  </si>
  <si>
    <r>
      <t>65세이상고령자</t>
    </r>
    <r>
      <rPr>
        <vertAlign val="superscript"/>
        <sz val="9"/>
        <color indexed="8"/>
        <rFont val="바탕"/>
        <family val="1"/>
      </rPr>
      <t xml:space="preserve"> 3)</t>
    </r>
  </si>
  <si>
    <r>
      <t>평균연령</t>
    </r>
    <r>
      <rPr>
        <vertAlign val="superscript"/>
        <sz val="9"/>
        <color indexed="8"/>
        <rFont val="바탕"/>
        <family val="1"/>
      </rPr>
      <t>5)</t>
    </r>
  </si>
  <si>
    <r>
      <t xml:space="preserve">인구밀도 </t>
    </r>
    <r>
      <rPr>
        <vertAlign val="superscript"/>
        <sz val="9"/>
        <color indexed="8"/>
        <rFont val="바탕"/>
        <family val="1"/>
      </rPr>
      <t>4)</t>
    </r>
  </si>
  <si>
    <r>
      <t>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</si>
  <si>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주1) : 외국인 세대수 제외</t>
    </r>
  </si>
  <si>
    <r>
      <t>거소신고인수</t>
    </r>
    <r>
      <rPr>
        <sz val="9"/>
        <color indexed="8"/>
        <rFont val="Times New Roman"/>
        <family val="1"/>
      </rPr>
      <t xml:space="preserve">   Address  Population Trend</t>
    </r>
  </si>
  <si>
    <r>
      <t xml:space="preserve">거소신고인수   </t>
    </r>
    <r>
      <rPr>
        <sz val="9"/>
        <color indexed="8"/>
        <rFont val="Times New Roman"/>
        <family val="1"/>
      </rPr>
      <t>Address  Population Trend</t>
    </r>
  </si>
  <si>
    <r>
      <t>거소신고인</t>
    </r>
    <r>
      <rPr>
        <vertAlign val="superscript"/>
        <sz val="9"/>
        <color indexed="8"/>
        <rFont val="바탕"/>
        <family val="1"/>
      </rPr>
      <t>1)</t>
    </r>
  </si>
  <si>
    <r>
      <t>세   대</t>
    </r>
    <r>
      <rPr>
        <vertAlign val="superscript"/>
        <sz val="9"/>
        <color indexed="8"/>
        <rFont val="바탕"/>
        <family val="1"/>
      </rPr>
      <t xml:space="preserve">  1)</t>
    </r>
  </si>
  <si>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구</t>
    </r>
    <r>
      <rPr>
        <sz val="9"/>
        <color indexed="8"/>
        <rFont val="Times New Roman"/>
        <family val="1"/>
      </rPr>
      <t xml:space="preserve">      Population </t>
    </r>
  </si>
  <si>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구</t>
    </r>
    <r>
      <rPr>
        <sz val="9"/>
        <color indexed="8"/>
        <rFont val="Times New Roman"/>
        <family val="1"/>
      </rPr>
      <t xml:space="preserve">   Population   </t>
    </r>
  </si>
  <si>
    <r>
      <t>세대당인구</t>
    </r>
    <r>
      <rPr>
        <vertAlign val="superscript"/>
        <sz val="9"/>
        <color indexed="8"/>
        <rFont val="바탕"/>
        <family val="1"/>
      </rPr>
      <t xml:space="preserve"> 2)</t>
    </r>
  </si>
  <si>
    <r>
      <t>인구밀도</t>
    </r>
    <r>
      <rPr>
        <vertAlign val="superscript"/>
        <sz val="9"/>
        <color indexed="8"/>
        <rFont val="바탕"/>
        <family val="1"/>
      </rPr>
      <t xml:space="preserve">  4)</t>
    </r>
  </si>
  <si>
    <r>
      <t>고령자</t>
    </r>
    <r>
      <rPr>
        <vertAlign val="superscript"/>
        <sz val="9"/>
        <color indexed="8"/>
        <rFont val="바탕"/>
        <family val="1"/>
      </rPr>
      <t xml:space="preserve">  3)</t>
    </r>
  </si>
  <si>
    <r>
      <t>세   대</t>
    </r>
    <r>
      <rPr>
        <vertAlign val="superscript"/>
        <sz val="9"/>
        <color indexed="8"/>
        <rFont val="바탕"/>
        <family val="1"/>
      </rPr>
      <t xml:space="preserve">  1)</t>
    </r>
  </si>
  <si>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구</t>
    </r>
    <r>
      <rPr>
        <sz val="9"/>
        <color indexed="8"/>
        <rFont val="Times New Roman"/>
        <family val="1"/>
      </rPr>
      <t xml:space="preserve">      Population </t>
    </r>
  </si>
  <si>
    <r>
      <t>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</si>
  <si>
    <r>
      <t>면적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바탕"/>
        <family val="1"/>
      </rPr>
      <t>㎢</t>
    </r>
    <r>
      <rPr>
        <sz val="9"/>
        <color indexed="8"/>
        <rFont val="Times New Roman"/>
        <family val="1"/>
      </rPr>
      <t>)</t>
    </r>
  </si>
  <si>
    <r>
      <t>4. 연령별(5세계급) 및 성별 인구</t>
    </r>
    <r>
      <rPr>
        <b/>
        <vertAlign val="superscript"/>
        <sz val="14"/>
        <color indexed="8"/>
        <rFont val="바탕"/>
        <family val="1"/>
      </rPr>
      <t>1)</t>
    </r>
  </si>
  <si>
    <r>
      <t>4. Population by Age (5-year age group) and Gender</t>
    </r>
    <r>
      <rPr>
        <b/>
        <vertAlign val="superscript"/>
        <sz val="14"/>
        <color indexed="8"/>
        <rFont val="바탕"/>
        <family val="1"/>
      </rPr>
      <t>1)</t>
    </r>
  </si>
  <si>
    <r>
      <rPr>
        <b/>
        <sz val="9"/>
        <color indexed="8"/>
        <rFont val="바탕"/>
        <family val="1"/>
      </rPr>
      <t>합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바탕"/>
        <family val="1"/>
      </rPr>
      <t>계</t>
    </r>
  </si>
  <si>
    <r>
      <t xml:space="preserve">  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세</t>
    </r>
  </si>
  <si>
    <r>
      <t xml:space="preserve"> 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4
Years Old</t>
    </r>
  </si>
  <si>
    <r>
      <t xml:space="preserve">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9</t>
    </r>
  </si>
  <si>
    <r>
      <t xml:space="preserve">10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14</t>
    </r>
  </si>
  <si>
    <r>
      <t xml:space="preserve">15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19</t>
    </r>
  </si>
  <si>
    <r>
      <t xml:space="preserve">20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24</t>
    </r>
  </si>
  <si>
    <r>
      <t xml:space="preserve">25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29</t>
    </r>
  </si>
  <si>
    <r>
      <t xml:space="preserve">30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34</t>
    </r>
  </si>
  <si>
    <r>
      <t xml:space="preserve">35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39</t>
    </r>
  </si>
  <si>
    <r>
      <t xml:space="preserve">40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44</t>
    </r>
  </si>
  <si>
    <r>
      <t xml:space="preserve">45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49</t>
    </r>
  </si>
  <si>
    <r>
      <t xml:space="preserve">50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54</t>
    </r>
  </si>
  <si>
    <r>
      <t xml:space="preserve">55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59</t>
    </r>
  </si>
  <si>
    <r>
      <t xml:space="preserve">60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64</t>
    </r>
  </si>
  <si>
    <r>
      <t xml:space="preserve">65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69</t>
    </r>
  </si>
  <si>
    <r>
      <t xml:space="preserve">70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74</t>
    </r>
  </si>
  <si>
    <r>
      <t xml:space="preserve">75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79</t>
    </r>
  </si>
  <si>
    <r>
      <t xml:space="preserve">80 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 xml:space="preserve"> 84</t>
    </r>
  </si>
  <si>
    <r>
      <t xml:space="preserve">85 </t>
    </r>
    <r>
      <rPr>
        <sz val="9"/>
        <color indexed="8"/>
        <rFont val="바탕"/>
        <family val="1"/>
      </rPr>
      <t>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상</t>
    </r>
    <r>
      <rPr>
        <sz val="9"/>
        <color indexed="8"/>
        <rFont val="Times New Roman"/>
        <family val="1"/>
      </rPr>
      <t xml:space="preserve"> </t>
    </r>
  </si>
  <si>
    <r>
      <t>85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over</t>
    </r>
  </si>
  <si>
    <r>
      <t xml:space="preserve">Source : Policy- Planning Office,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Resident Registration ststisticts</t>
    </r>
    <r>
      <rPr>
        <sz val="9"/>
        <color indexed="8"/>
        <rFont val="바탕"/>
        <family val="1"/>
      </rPr>
      <t>』</t>
    </r>
  </si>
  <si>
    <r>
      <t>4. 연령별(5세계급) 및 성별 인구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(계속)</t>
    </r>
    <r>
      <rPr>
        <b/>
        <vertAlign val="superscript"/>
        <sz val="14"/>
        <color indexed="8"/>
        <rFont val="바탕"/>
        <family val="1"/>
      </rPr>
      <t xml:space="preserve"> </t>
    </r>
  </si>
  <si>
    <r>
      <t>4. Population by Age (5-year age group) and Gender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(Cont'd)</t>
    </r>
  </si>
  <si>
    <r>
      <t xml:space="preserve">0 ~ 4 </t>
    </r>
    <r>
      <rPr>
        <sz val="9"/>
        <color indexed="8"/>
        <rFont val="바탕"/>
        <family val="1"/>
      </rPr>
      <t>세</t>
    </r>
  </si>
  <si>
    <r>
      <t>85</t>
    </r>
    <r>
      <rPr>
        <sz val="9"/>
        <color indexed="8"/>
        <rFont val="바탕"/>
        <family val="1"/>
      </rPr>
      <t>세이상</t>
    </r>
  </si>
  <si>
    <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자</t>
    </r>
  </si>
  <si>
    <r>
      <t>15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19</t>
    </r>
    <r>
      <rPr>
        <sz val="9"/>
        <color indexed="8"/>
        <rFont val="바탕"/>
        <family val="1"/>
      </rPr>
      <t>세</t>
    </r>
  </si>
  <si>
    <r>
      <t>15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19years old</t>
    </r>
  </si>
  <si>
    <r>
      <t>20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24</t>
    </r>
    <r>
      <rPr>
        <sz val="9"/>
        <color indexed="8"/>
        <rFont val="바탕"/>
        <family val="1"/>
      </rPr>
      <t>세</t>
    </r>
  </si>
  <si>
    <r>
      <t>20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24</t>
    </r>
  </si>
  <si>
    <r>
      <t>25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29</t>
    </r>
    <r>
      <rPr>
        <sz val="9"/>
        <color indexed="8"/>
        <rFont val="바탕"/>
        <family val="1"/>
      </rPr>
      <t>세</t>
    </r>
  </si>
  <si>
    <r>
      <t>25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29</t>
    </r>
  </si>
  <si>
    <r>
      <t>30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34</t>
    </r>
    <r>
      <rPr>
        <sz val="9"/>
        <color indexed="8"/>
        <rFont val="바탕"/>
        <family val="1"/>
      </rPr>
      <t>세</t>
    </r>
  </si>
  <si>
    <r>
      <t>30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34</t>
    </r>
  </si>
  <si>
    <r>
      <t>35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39</t>
    </r>
    <r>
      <rPr>
        <sz val="9"/>
        <color indexed="8"/>
        <rFont val="바탕"/>
        <family val="1"/>
      </rPr>
      <t>세</t>
    </r>
  </si>
  <si>
    <r>
      <t>35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39</t>
    </r>
  </si>
  <si>
    <r>
      <t>40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44</t>
    </r>
    <r>
      <rPr>
        <sz val="9"/>
        <color indexed="8"/>
        <rFont val="바탕"/>
        <family val="1"/>
      </rPr>
      <t>세</t>
    </r>
  </si>
  <si>
    <r>
      <t>40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44</t>
    </r>
  </si>
  <si>
    <r>
      <t>45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49</t>
    </r>
    <r>
      <rPr>
        <sz val="9"/>
        <color indexed="8"/>
        <rFont val="바탕"/>
        <family val="1"/>
      </rPr>
      <t>세</t>
    </r>
  </si>
  <si>
    <r>
      <t>45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49</t>
    </r>
  </si>
  <si>
    <r>
      <t>50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54</t>
    </r>
    <r>
      <rPr>
        <sz val="9"/>
        <color indexed="8"/>
        <rFont val="바탕"/>
        <family val="1"/>
      </rPr>
      <t>세</t>
    </r>
  </si>
  <si>
    <r>
      <t>50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54</t>
    </r>
  </si>
  <si>
    <r>
      <t>55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59</t>
    </r>
    <r>
      <rPr>
        <sz val="9"/>
        <color indexed="8"/>
        <rFont val="바탕"/>
        <family val="1"/>
      </rPr>
      <t>세</t>
    </r>
  </si>
  <si>
    <r>
      <t>55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59</t>
    </r>
  </si>
  <si>
    <r>
      <t>60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64</t>
    </r>
    <r>
      <rPr>
        <sz val="9"/>
        <color indexed="8"/>
        <rFont val="바탕"/>
        <family val="1"/>
      </rPr>
      <t>세</t>
    </r>
  </si>
  <si>
    <r>
      <t>60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64</t>
    </r>
  </si>
  <si>
    <r>
      <t>65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69</t>
    </r>
    <r>
      <rPr>
        <sz val="9"/>
        <color indexed="8"/>
        <rFont val="바탕"/>
        <family val="1"/>
      </rPr>
      <t>세</t>
    </r>
  </si>
  <si>
    <r>
      <t>65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69</t>
    </r>
  </si>
  <si>
    <r>
      <t>70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74</t>
    </r>
    <r>
      <rPr>
        <sz val="9"/>
        <color indexed="8"/>
        <rFont val="바탕"/>
        <family val="1"/>
      </rPr>
      <t>세</t>
    </r>
  </si>
  <si>
    <r>
      <t>70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74</t>
    </r>
  </si>
  <si>
    <r>
      <t>75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79</t>
    </r>
    <r>
      <rPr>
        <sz val="9"/>
        <color indexed="8"/>
        <rFont val="바탕"/>
        <family val="1"/>
      </rPr>
      <t>세</t>
    </r>
  </si>
  <si>
    <r>
      <t>75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79</t>
    </r>
  </si>
  <si>
    <r>
      <t>80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84</t>
    </r>
    <r>
      <rPr>
        <sz val="9"/>
        <color indexed="8"/>
        <rFont val="바탕"/>
        <family val="1"/>
      </rPr>
      <t>세</t>
    </r>
  </si>
  <si>
    <r>
      <t>80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84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</si>
  <si>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상</t>
    </r>
  </si>
  <si>
    <r>
      <t>Source : National Statistical office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Population and Housing Census Report</t>
    </r>
    <r>
      <rPr>
        <sz val="9"/>
        <color indexed="8"/>
        <rFont val="바탕"/>
        <family val="1"/>
      </rPr>
      <t>』</t>
    </r>
  </si>
  <si>
    <r>
      <rPr>
        <sz val="9"/>
        <color indexed="8"/>
        <rFont val="바탕"/>
        <family val="1"/>
      </rPr>
      <t>재</t>
    </r>
    <r>
      <rPr>
        <sz val="9"/>
        <color indexed="8"/>
        <rFont val="Times New Roman"/>
        <family val="1"/>
      </rPr>
      <t xml:space="preserve">      </t>
    </r>
    <r>
      <rPr>
        <sz val="9"/>
        <color indexed="8"/>
        <rFont val="바탕"/>
        <family val="1"/>
      </rPr>
      <t>학</t>
    </r>
    <r>
      <rPr>
        <vertAlign val="superscript"/>
        <sz val="9"/>
        <color indexed="8"/>
        <rFont val="Times New Roman"/>
        <family val="1"/>
      </rPr>
      <t>1)</t>
    </r>
    <r>
      <rPr>
        <sz val="9"/>
        <color indexed="8"/>
        <rFont val="Times New Roman"/>
        <family val="1"/>
      </rPr>
      <t>          Attendance</t>
    </r>
  </si>
  <si>
    <r>
      <rPr>
        <sz val="9"/>
        <color indexed="8"/>
        <rFont val="바탕"/>
        <family val="1"/>
      </rPr>
      <t>졸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업</t>
    </r>
    <r>
      <rPr>
        <sz val="9"/>
        <color indexed="8"/>
        <rFont val="Times New Roman"/>
        <family val="1"/>
      </rPr>
      <t xml:space="preserve">  Graduated</t>
    </r>
  </si>
  <si>
    <r>
      <t>중      퇴 </t>
    </r>
    <r>
      <rPr>
        <sz val="9"/>
        <color indexed="8"/>
        <rFont val="Times New Roman"/>
        <family val="1"/>
      </rPr>
      <t xml:space="preserve"> Dropped out</t>
    </r>
  </si>
  <si>
    <r>
      <t>수      료  </t>
    </r>
    <r>
      <rPr>
        <sz val="9"/>
        <color indexed="8"/>
        <rFont val="Times New Roman"/>
        <family val="1"/>
      </rPr>
      <t xml:space="preserve"> Completed</t>
    </r>
  </si>
  <si>
    <r>
      <t>6~9</t>
    </r>
    <r>
      <rPr>
        <sz val="9"/>
        <color indexed="8"/>
        <rFont val="바탕"/>
        <family val="1"/>
      </rPr>
      <t>세</t>
    </r>
  </si>
  <si>
    <r>
      <t>6</t>
    </r>
    <r>
      <rPr>
        <sz val="9"/>
        <color indexed="8"/>
        <rFont val="바탕"/>
        <family val="1"/>
      </rPr>
      <t>∼</t>
    </r>
    <r>
      <rPr>
        <sz val="9"/>
        <color indexed="8"/>
        <rFont val="Times New Roman"/>
        <family val="1"/>
      </rPr>
      <t>9years old</t>
    </r>
  </si>
  <si>
    <r>
      <t>10~14</t>
    </r>
    <r>
      <rPr>
        <sz val="9"/>
        <color indexed="8"/>
        <rFont val="바탕"/>
        <family val="1"/>
      </rPr>
      <t>세</t>
    </r>
  </si>
  <si>
    <r>
      <t xml:space="preserve">Year
Si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Gun</t>
    </r>
  </si>
  <si>
    <r>
      <t>Source : National Statistical office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Population and Housing Census</t>
    </r>
    <r>
      <rPr>
        <sz val="9"/>
        <color indexed="8"/>
        <rFont val="바탕"/>
        <family val="1"/>
      </rPr>
      <t>』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</si>
  <si>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가구</t>
    </r>
  </si>
  <si>
    <r>
      <t xml:space="preserve">사  용  방  수  </t>
    </r>
    <r>
      <rPr>
        <sz val="9"/>
        <color indexed="8"/>
        <rFont val="Times New Roman"/>
        <family val="1"/>
      </rPr>
      <t>No. of rooms used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</si>
  <si>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Population and Housing Census</t>
    </r>
    <r>
      <rPr>
        <sz val="9"/>
        <color indexed="8"/>
        <rFont val="바탕"/>
        <family val="1"/>
      </rPr>
      <t>』</t>
    </r>
  </si>
  <si>
    <r>
      <t xml:space="preserve">9. 인구동태   Vital Statistics </t>
    </r>
    <r>
      <rPr>
        <b/>
        <vertAlign val="superscript"/>
        <sz val="14"/>
        <color indexed="8"/>
        <rFont val="바탕"/>
        <family val="1"/>
      </rPr>
      <t xml:space="preserve">1)  </t>
    </r>
  </si>
  <si>
    <r>
      <t xml:space="preserve">9-1. 시군별 인구동태   Vital Statistics by Si and Gun </t>
    </r>
    <r>
      <rPr>
        <b/>
        <vertAlign val="superscript"/>
        <sz val="14"/>
        <color indexed="8"/>
        <rFont val="바탕"/>
        <family val="1"/>
      </rPr>
      <t xml:space="preserve">1)  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</si>
  <si>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건</t>
    </r>
  </si>
  <si>
    <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
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별
</t>
    </r>
    <r>
      <rPr>
        <sz val="9"/>
        <color indexed="8"/>
        <rFont val="Times New Roman"/>
        <family val="1"/>
      </rPr>
      <t>Year, Si, Gun</t>
    </r>
  </si>
  <si>
    <r>
      <t>출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바탕"/>
        <family val="1"/>
      </rPr>
      <t>생</t>
    </r>
  </si>
  <si>
    <r>
      <t>사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망</t>
    </r>
  </si>
  <si>
    <r>
      <t>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인</t>
    </r>
  </si>
  <si>
    <r>
      <t>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혼</t>
    </r>
  </si>
  <si>
    <r>
      <t xml:space="preserve">천안시
</t>
    </r>
    <r>
      <rPr>
        <sz val="8"/>
        <color indexed="8"/>
        <rFont val="Times New Roman"/>
        <family val="1"/>
      </rPr>
      <t>Cheonan-si</t>
    </r>
  </si>
  <si>
    <r>
      <t>1</t>
    </r>
    <r>
      <rPr>
        <sz val="9"/>
        <color indexed="8"/>
        <rFont val="바탕"/>
        <family val="1"/>
      </rPr>
      <t>월</t>
    </r>
  </si>
  <si>
    <r>
      <t xml:space="preserve">공주시
</t>
    </r>
    <r>
      <rPr>
        <sz val="8"/>
        <color indexed="8"/>
        <rFont val="Times New Roman"/>
        <family val="1"/>
      </rPr>
      <t>Gongju-si</t>
    </r>
  </si>
  <si>
    <r>
      <t>2</t>
    </r>
    <r>
      <rPr>
        <sz val="9"/>
        <color indexed="8"/>
        <rFont val="바탕"/>
        <family val="1"/>
      </rPr>
      <t>월</t>
    </r>
  </si>
  <si>
    <r>
      <t xml:space="preserve">보령시
</t>
    </r>
    <r>
      <rPr>
        <sz val="8"/>
        <color indexed="8"/>
        <rFont val="Times New Roman"/>
        <family val="1"/>
      </rPr>
      <t>Boryeong-si</t>
    </r>
  </si>
  <si>
    <r>
      <t>3</t>
    </r>
    <r>
      <rPr>
        <sz val="9"/>
        <color indexed="8"/>
        <rFont val="바탕"/>
        <family val="1"/>
      </rPr>
      <t>월</t>
    </r>
  </si>
  <si>
    <r>
      <t xml:space="preserve">아산시
</t>
    </r>
    <r>
      <rPr>
        <sz val="8"/>
        <color indexed="8"/>
        <rFont val="Times New Roman"/>
        <family val="1"/>
      </rPr>
      <t>Asan-si</t>
    </r>
  </si>
  <si>
    <r>
      <t xml:space="preserve">서산시
</t>
    </r>
    <r>
      <rPr>
        <sz val="8"/>
        <color indexed="8"/>
        <rFont val="Times New Roman"/>
        <family val="1"/>
      </rPr>
      <t>Seosan-si</t>
    </r>
  </si>
  <si>
    <r>
      <t xml:space="preserve">논산시
</t>
    </r>
    <r>
      <rPr>
        <sz val="8"/>
        <color indexed="8"/>
        <rFont val="Times New Roman"/>
        <family val="1"/>
      </rPr>
      <t>Nonsan-si</t>
    </r>
  </si>
  <si>
    <r>
      <t xml:space="preserve">계룡시
</t>
    </r>
    <r>
      <rPr>
        <sz val="8"/>
        <color indexed="8"/>
        <rFont val="Times New Roman"/>
        <family val="1"/>
      </rPr>
      <t>Gyeryong-si</t>
    </r>
  </si>
  <si>
    <r>
      <t xml:space="preserve">당진시
</t>
    </r>
    <r>
      <rPr>
        <sz val="8"/>
        <color indexed="8"/>
        <rFont val="Times New Roman"/>
        <family val="1"/>
      </rPr>
      <t>Dangjin-si</t>
    </r>
  </si>
  <si>
    <r>
      <t xml:space="preserve">금산군
</t>
    </r>
    <r>
      <rPr>
        <sz val="8"/>
        <color indexed="8"/>
        <rFont val="Times New Roman"/>
        <family val="1"/>
      </rPr>
      <t>Geumsan-gun</t>
    </r>
  </si>
  <si>
    <r>
      <t xml:space="preserve">부여군
</t>
    </r>
    <r>
      <rPr>
        <sz val="8"/>
        <color indexed="8"/>
        <rFont val="Times New Roman"/>
        <family val="1"/>
      </rPr>
      <t>Buyeo-gun</t>
    </r>
  </si>
  <si>
    <r>
      <t xml:space="preserve">서천군
</t>
    </r>
    <r>
      <rPr>
        <sz val="8"/>
        <color indexed="8"/>
        <rFont val="Times New Roman"/>
        <family val="1"/>
      </rPr>
      <t>Seocheon-gun</t>
    </r>
  </si>
  <si>
    <r>
      <t xml:space="preserve">청양군
</t>
    </r>
    <r>
      <rPr>
        <sz val="8"/>
        <color indexed="8"/>
        <rFont val="Times New Roman"/>
        <family val="1"/>
      </rPr>
      <t>Cheongyang-gun</t>
    </r>
  </si>
  <si>
    <r>
      <t xml:space="preserve">홍성군
</t>
    </r>
    <r>
      <rPr>
        <sz val="8"/>
        <color indexed="8"/>
        <rFont val="Times New Roman"/>
        <family val="1"/>
      </rPr>
      <t>Hongseong-gun</t>
    </r>
  </si>
  <si>
    <r>
      <t xml:space="preserve">예산군
</t>
    </r>
    <r>
      <rPr>
        <sz val="8"/>
        <color indexed="8"/>
        <rFont val="Times New Roman"/>
        <family val="1"/>
      </rPr>
      <t>Yesan-gun</t>
    </r>
  </si>
  <si>
    <r>
      <t xml:space="preserve">태안군
</t>
    </r>
    <r>
      <rPr>
        <sz val="8"/>
        <color indexed="8"/>
        <rFont val="Times New Roman"/>
        <family val="1"/>
      </rPr>
      <t>Taean-gun</t>
    </r>
  </si>
  <si>
    <r>
      <t xml:space="preserve">Source : Korea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Internal Migration Statistics</t>
    </r>
    <r>
      <rPr>
        <sz val="9"/>
        <color indexed="8"/>
        <rFont val="바탕"/>
        <family val="1"/>
      </rPr>
      <t>』</t>
    </r>
  </si>
  <si>
    <r>
      <t>자료 : 통계청『인구동향조사』</t>
    </r>
  </si>
  <si>
    <r>
      <t>10. 인구이동</t>
    </r>
    <r>
      <rPr>
        <b/>
        <vertAlign val="superscript"/>
        <sz val="14"/>
        <color indexed="8"/>
        <rFont val="바탕"/>
        <family val="1"/>
      </rPr>
      <t>1)</t>
    </r>
  </si>
  <si>
    <r>
      <t>10. Internal Migration</t>
    </r>
    <r>
      <rPr>
        <b/>
        <vertAlign val="superscript"/>
        <sz val="14"/>
        <color indexed="8"/>
        <rFont val="바탕"/>
        <family val="1"/>
      </rPr>
      <t>1)</t>
    </r>
  </si>
  <si>
    <r>
      <t>총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        Total migrants</t>
    </r>
  </si>
  <si>
    <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</si>
  <si>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       Inter-province migrants</t>
    </r>
  </si>
  <si>
    <r>
      <t>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</si>
  <si>
    <r>
      <t>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입</t>
    </r>
    <r>
      <rPr>
        <sz val="9"/>
        <color indexed="8"/>
        <rFont val="Times New Roman"/>
        <family val="1"/>
      </rPr>
      <t xml:space="preserve">   In-migrants</t>
    </r>
  </si>
  <si>
    <r>
      <t>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출</t>
    </r>
    <r>
      <rPr>
        <sz val="9"/>
        <color indexed="8"/>
        <rFont val="Times New Roman"/>
        <family val="1"/>
      </rPr>
      <t xml:space="preserve">   Out-migrants</t>
    </r>
  </si>
  <si>
    <r>
      <t>이동률</t>
    </r>
    <r>
      <rPr>
        <vertAlign val="superscript"/>
        <sz val="9"/>
        <color indexed="8"/>
        <rFont val="바탕"/>
        <family val="1"/>
      </rPr>
      <t>2)</t>
    </r>
  </si>
  <si>
    <r>
      <t>1</t>
    </r>
    <r>
      <rPr>
        <sz val="9"/>
        <color indexed="8"/>
        <rFont val="바탕"/>
        <family val="1"/>
      </rPr>
      <t>월</t>
    </r>
  </si>
  <si>
    <r>
      <t>2</t>
    </r>
    <r>
      <rPr>
        <sz val="9"/>
        <color indexed="8"/>
        <rFont val="바탕"/>
        <family val="1"/>
      </rPr>
      <t>월</t>
    </r>
  </si>
  <si>
    <r>
      <t>3</t>
    </r>
    <r>
      <rPr>
        <sz val="9"/>
        <color indexed="8"/>
        <rFont val="바탕"/>
        <family val="1"/>
      </rPr>
      <t>월</t>
    </r>
  </si>
  <si>
    <r>
      <t>4</t>
    </r>
    <r>
      <rPr>
        <sz val="9"/>
        <color indexed="8"/>
        <rFont val="바탕"/>
        <family val="1"/>
      </rPr>
      <t>월</t>
    </r>
  </si>
  <si>
    <r>
      <t>5</t>
    </r>
    <r>
      <rPr>
        <sz val="9"/>
        <color indexed="8"/>
        <rFont val="바탕"/>
        <family val="1"/>
      </rPr>
      <t>월</t>
    </r>
  </si>
  <si>
    <r>
      <t>6</t>
    </r>
    <r>
      <rPr>
        <sz val="9"/>
        <color indexed="8"/>
        <rFont val="바탕"/>
        <family val="1"/>
      </rPr>
      <t>월</t>
    </r>
  </si>
  <si>
    <r>
      <t>7</t>
    </r>
    <r>
      <rPr>
        <sz val="9"/>
        <color indexed="8"/>
        <rFont val="바탕"/>
        <family val="1"/>
      </rPr>
      <t>월</t>
    </r>
  </si>
  <si>
    <r>
      <t>8</t>
    </r>
    <r>
      <rPr>
        <sz val="9"/>
        <color indexed="8"/>
        <rFont val="바탕"/>
        <family val="1"/>
      </rPr>
      <t>월</t>
    </r>
  </si>
  <si>
    <r>
      <t>9</t>
    </r>
    <r>
      <rPr>
        <sz val="9"/>
        <color indexed="8"/>
        <rFont val="바탕"/>
        <family val="1"/>
      </rPr>
      <t>월</t>
    </r>
  </si>
  <si>
    <r>
      <t>10</t>
    </r>
    <r>
      <rPr>
        <sz val="9"/>
        <color indexed="8"/>
        <rFont val="바탕"/>
        <family val="1"/>
      </rPr>
      <t>월</t>
    </r>
  </si>
  <si>
    <r>
      <t>11</t>
    </r>
    <r>
      <rPr>
        <sz val="9"/>
        <color indexed="8"/>
        <rFont val="바탕"/>
        <family val="1"/>
      </rPr>
      <t>월</t>
    </r>
  </si>
  <si>
    <r>
      <t>12</t>
    </r>
    <r>
      <rPr>
        <sz val="9"/>
        <color indexed="8"/>
        <rFont val="바탕"/>
        <family val="1"/>
      </rPr>
      <t>월</t>
    </r>
  </si>
  <si>
    <r>
      <t>Note2)</t>
    </r>
    <r>
      <rPr>
        <sz val="7.8"/>
        <color indexed="8"/>
        <rFont val="Times New Roman"/>
        <family val="1"/>
      </rPr>
      <t xml:space="preserve">  Population movement Rate : (Total Number of the People Moving / Total Number of Semi-annual Registered  Population)</t>
    </r>
    <r>
      <rPr>
        <sz val="7.8"/>
        <color indexed="8"/>
        <rFont val="바탕"/>
        <family val="1"/>
      </rPr>
      <t>ⅹ</t>
    </r>
    <r>
      <rPr>
        <sz val="7.8"/>
        <color indexed="8"/>
        <rFont val="Times New Roman"/>
        <family val="1"/>
      </rPr>
      <t>100,</t>
    </r>
    <r>
      <rPr>
        <sz val="9"/>
        <color indexed="8"/>
        <rFont val="Times New Roman"/>
        <family val="1"/>
      </rPr>
      <t xml:space="preserve"> 
          </t>
    </r>
    <r>
      <rPr>
        <sz val="7.8"/>
        <color indexed="8"/>
        <rFont val="Times New Roman"/>
        <family val="1"/>
      </rPr>
      <t xml:space="preserve"> * Monthly Population Movement Rate are based on monthly Registered Population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</si>
  <si>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Annual Report on the Internal Migration Statistics</t>
    </r>
    <r>
      <rPr>
        <sz val="9"/>
        <color indexed="8"/>
        <rFont val="바탕"/>
        <family val="1"/>
      </rPr>
      <t>』</t>
    </r>
  </si>
  <si>
    <r>
      <t>10-1. 시·군별 인구이동</t>
    </r>
    <r>
      <rPr>
        <b/>
        <vertAlign val="superscript"/>
        <sz val="14"/>
        <color indexed="8"/>
        <rFont val="바탕"/>
        <family val="1"/>
      </rPr>
      <t>1)</t>
    </r>
  </si>
  <si>
    <r>
      <t>10-1. Migration by Si and Gun</t>
    </r>
    <r>
      <rPr>
        <b/>
        <vertAlign val="superscript"/>
        <sz val="14"/>
        <color indexed="8"/>
        <rFont val="바탕"/>
        <family val="1"/>
      </rPr>
      <t>1)</t>
    </r>
  </si>
  <si>
    <r>
      <t>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       Total   migrants</t>
    </r>
  </si>
  <si>
    <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내</t>
    </r>
  </si>
  <si>
    <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   Inter-province migrants</t>
    </r>
  </si>
  <si>
    <r>
      <t xml:space="preserve">Year
Si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Gun</t>
    </r>
  </si>
  <si>
    <r>
      <rPr>
        <sz val="9"/>
        <color indexed="8"/>
        <rFont val="바탕"/>
        <family val="1"/>
      </rPr>
      <t>전입</t>
    </r>
    <r>
      <rPr>
        <sz val="9"/>
        <color indexed="8"/>
        <rFont val="Times New Roman"/>
        <family val="1"/>
      </rPr>
      <t xml:space="preserve">  In-migrants</t>
    </r>
  </si>
  <si>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출</t>
    </r>
    <r>
      <rPr>
        <sz val="9"/>
        <color indexed="8"/>
        <rFont val="Times New Roman"/>
        <family val="1"/>
      </rPr>
      <t xml:space="preserve"> Out-migrants</t>
    </r>
  </si>
  <si>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입</t>
    </r>
    <r>
      <rPr>
        <sz val="9"/>
        <color indexed="8"/>
        <rFont val="Times New Roman"/>
        <family val="1"/>
      </rPr>
      <t xml:space="preserve"> In-migrants</t>
    </r>
  </si>
  <si>
    <r>
      <rPr>
        <sz val="9"/>
        <color indexed="8"/>
        <rFont val="바탕"/>
        <family val="1"/>
      </rPr>
      <t>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입</t>
    </r>
    <r>
      <rPr>
        <sz val="9"/>
        <color indexed="8"/>
        <rFont val="Times New Roman"/>
        <family val="1"/>
      </rPr>
      <t xml:space="preserve"> In-migrants</t>
    </r>
  </si>
  <si>
    <r>
      <rPr>
        <sz val="9"/>
        <color indexed="8"/>
        <rFont val="바탕"/>
        <family val="1"/>
      </rPr>
      <t>주민등록연앙인구</t>
    </r>
  </si>
  <si>
    <r>
      <t>Note2)  Population movement Rate : (Total Number of the People Moving / Total Number of Semi-annual Registered  Population)</t>
    </r>
    <r>
      <rPr>
        <sz val="8"/>
        <color indexed="8"/>
        <rFont val="바탕"/>
        <family val="1"/>
      </rPr>
      <t>ⅹ</t>
    </r>
    <r>
      <rPr>
        <sz val="8"/>
        <color indexed="8"/>
        <rFont val="Times New Roman"/>
        <family val="1"/>
      </rPr>
      <t>100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</si>
  <si>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Annual Report on the Internal Migration Statistics</t>
    </r>
    <r>
      <rPr>
        <sz val="9"/>
        <color indexed="8"/>
        <rFont val="바탕"/>
        <family val="1"/>
      </rPr>
      <t>』</t>
    </r>
  </si>
  <si>
    <r>
      <t>11. 주민등록 전입지별 인구이동(타시도 → 충남)</t>
    </r>
    <r>
      <rPr>
        <b/>
        <vertAlign val="superscript"/>
        <sz val="14"/>
        <color indexed="8"/>
        <rFont val="바탕"/>
        <family val="1"/>
      </rPr>
      <t>1)</t>
    </r>
  </si>
  <si>
    <r>
      <t>11. Migrants, by Place of Origin (Other Province → Chungnam)</t>
    </r>
    <r>
      <rPr>
        <b/>
        <vertAlign val="superscript"/>
        <sz val="14"/>
        <color indexed="8"/>
        <rFont val="바탕"/>
        <family val="1"/>
      </rPr>
      <t>1)</t>
    </r>
  </si>
  <si>
    <r>
      <t>11. 주민등록 전입지별 인구이동(타시도 → 충남)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(계속)</t>
    </r>
  </si>
  <si>
    <r>
      <t>11. Migrants, by Place of Origin (Other Province → Chungnam)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(Cont'd)</t>
    </r>
  </si>
  <si>
    <r>
      <t>세종</t>
    </r>
    <r>
      <rPr>
        <vertAlign val="superscript"/>
        <sz val="9"/>
        <color indexed="8"/>
        <rFont val="바탕"/>
        <family val="1"/>
      </rPr>
      <t>2)</t>
    </r>
  </si>
  <si>
    <r>
      <t xml:space="preserve">1 </t>
    </r>
    <r>
      <rPr>
        <sz val="9"/>
        <color indexed="8"/>
        <rFont val="바탕체"/>
        <family val="1"/>
      </rPr>
      <t>월</t>
    </r>
  </si>
  <si>
    <r>
      <t xml:space="preserve">2 </t>
    </r>
    <r>
      <rPr>
        <sz val="9"/>
        <color indexed="8"/>
        <rFont val="바탕체"/>
        <family val="1"/>
      </rPr>
      <t>월</t>
    </r>
  </si>
  <si>
    <r>
      <t xml:space="preserve">3 </t>
    </r>
    <r>
      <rPr>
        <sz val="9"/>
        <color indexed="8"/>
        <rFont val="바탕체"/>
        <family val="1"/>
      </rPr>
      <t>월</t>
    </r>
  </si>
  <si>
    <r>
      <t xml:space="preserve">4 </t>
    </r>
    <r>
      <rPr>
        <sz val="9"/>
        <color indexed="8"/>
        <rFont val="바탕체"/>
        <family val="1"/>
      </rPr>
      <t>월</t>
    </r>
  </si>
  <si>
    <r>
      <t xml:space="preserve">5 </t>
    </r>
    <r>
      <rPr>
        <sz val="9"/>
        <color indexed="8"/>
        <rFont val="바탕체"/>
        <family val="1"/>
      </rPr>
      <t>월</t>
    </r>
  </si>
  <si>
    <r>
      <t xml:space="preserve">6 </t>
    </r>
    <r>
      <rPr>
        <sz val="9"/>
        <color indexed="8"/>
        <rFont val="바탕체"/>
        <family val="1"/>
      </rPr>
      <t>월</t>
    </r>
  </si>
  <si>
    <r>
      <t xml:space="preserve">7 </t>
    </r>
    <r>
      <rPr>
        <sz val="9"/>
        <color indexed="8"/>
        <rFont val="바탕체"/>
        <family val="1"/>
      </rPr>
      <t>월</t>
    </r>
  </si>
  <si>
    <r>
      <t xml:space="preserve">8 </t>
    </r>
    <r>
      <rPr>
        <sz val="9"/>
        <color indexed="8"/>
        <rFont val="바탕체"/>
        <family val="1"/>
      </rPr>
      <t>월</t>
    </r>
  </si>
  <si>
    <r>
      <t xml:space="preserve">9 </t>
    </r>
    <r>
      <rPr>
        <sz val="9"/>
        <color indexed="8"/>
        <rFont val="바탕체"/>
        <family val="1"/>
      </rPr>
      <t>월</t>
    </r>
  </si>
  <si>
    <r>
      <t xml:space="preserve">10 </t>
    </r>
    <r>
      <rPr>
        <sz val="9"/>
        <color indexed="8"/>
        <rFont val="바탕체"/>
        <family val="1"/>
      </rPr>
      <t>월</t>
    </r>
  </si>
  <si>
    <r>
      <t xml:space="preserve">11 </t>
    </r>
    <r>
      <rPr>
        <sz val="9"/>
        <color indexed="8"/>
        <rFont val="바탕체"/>
        <family val="1"/>
      </rPr>
      <t>월</t>
    </r>
  </si>
  <si>
    <r>
      <t xml:space="preserve">12 </t>
    </r>
    <r>
      <rPr>
        <sz val="9"/>
        <color indexed="8"/>
        <rFont val="바탕체"/>
        <family val="1"/>
      </rPr>
      <t>월</t>
    </r>
  </si>
  <si>
    <r>
      <t>12. 주민등록 전출지별 인구이동(충남 → 타시도)</t>
    </r>
    <r>
      <rPr>
        <b/>
        <vertAlign val="superscript"/>
        <sz val="14"/>
        <color indexed="8"/>
        <rFont val="바탕"/>
        <family val="1"/>
      </rPr>
      <t>1)</t>
    </r>
  </si>
  <si>
    <r>
      <t>12. Migrants, by Place of Origin (Chungnam → Other Province)</t>
    </r>
    <r>
      <rPr>
        <b/>
        <vertAlign val="superscript"/>
        <sz val="14"/>
        <color indexed="8"/>
        <rFont val="바탕"/>
        <family val="1"/>
      </rPr>
      <t>1)</t>
    </r>
  </si>
  <si>
    <r>
      <t>12. 주민등록 전출지별 인구이동(충남 → 타시도)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(계속)</t>
    </r>
  </si>
  <si>
    <r>
      <t>12. Migrants, by Place of Origin (Chungnam → Other Province)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(Cont'd)</t>
    </r>
  </si>
  <si>
    <r>
      <t>독일(</t>
    </r>
    <r>
      <rPr>
        <sz val="9"/>
        <color indexed="8"/>
        <rFont val="Times New Roman"/>
        <family val="1"/>
      </rPr>
      <t>Germany,'07</t>
    </r>
    <r>
      <rPr>
        <sz val="9"/>
        <color indexed="8"/>
        <rFont val="바탕"/>
        <family val="1"/>
      </rPr>
      <t>이전)</t>
    </r>
  </si>
  <si>
    <r>
      <t>프랑스(</t>
    </r>
    <r>
      <rPr>
        <sz val="9"/>
        <color indexed="8"/>
        <rFont val="Times New Roman"/>
        <family val="1"/>
      </rPr>
      <t>France,'07</t>
    </r>
    <r>
      <rPr>
        <sz val="9"/>
        <color indexed="8"/>
        <rFont val="바탕"/>
        <family val="1"/>
      </rPr>
      <t>이전)</t>
    </r>
  </si>
  <si>
    <r>
      <t>호주(</t>
    </r>
    <r>
      <rPr>
        <sz val="9"/>
        <color indexed="8"/>
        <rFont val="Times New Roman"/>
        <family val="1"/>
      </rPr>
      <t>Australia,'07</t>
    </r>
    <r>
      <rPr>
        <sz val="9"/>
        <color indexed="8"/>
        <rFont val="바탕"/>
        <family val="1"/>
      </rPr>
      <t>이전)</t>
    </r>
  </si>
  <si>
    <r>
      <t>미얀마</t>
    </r>
    <r>
      <rPr>
        <sz val="9"/>
        <color indexed="8"/>
        <rFont val="Times New Roman"/>
        <family val="1"/>
      </rPr>
      <t>(Miyanma,'08</t>
    </r>
    <r>
      <rPr>
        <sz val="9"/>
        <color indexed="8"/>
        <rFont val="바탕"/>
        <family val="1"/>
      </rPr>
      <t>이후</t>
    </r>
    <r>
      <rPr>
        <sz val="9"/>
        <color indexed="8"/>
        <rFont val="Times New Roman"/>
        <family val="1"/>
      </rPr>
      <t>)</t>
    </r>
  </si>
  <si>
    <r>
      <t>남아프리카공화국</t>
    </r>
    <r>
      <rPr>
        <sz val="9"/>
        <color indexed="8"/>
        <rFont val="Times New Roman"/>
        <family val="1"/>
      </rPr>
      <t>('08</t>
    </r>
    <r>
      <rPr>
        <sz val="9"/>
        <color indexed="8"/>
        <rFont val="바탕"/>
        <family val="1"/>
      </rPr>
      <t>이후</t>
    </r>
    <r>
      <rPr>
        <sz val="9"/>
        <color indexed="8"/>
        <rFont val="Times New Roman"/>
        <family val="1"/>
      </rPr>
      <t>)</t>
    </r>
  </si>
  <si>
    <r>
      <t>키르기스스탄</t>
    </r>
    <r>
      <rPr>
        <sz val="9"/>
        <color indexed="8"/>
        <rFont val="Times New Roman"/>
        <family val="1"/>
      </rPr>
      <t>('08</t>
    </r>
    <r>
      <rPr>
        <sz val="9"/>
        <color indexed="8"/>
        <rFont val="바탕"/>
        <family val="1"/>
      </rPr>
      <t>이후</t>
    </r>
    <r>
      <rPr>
        <sz val="9"/>
        <color indexed="8"/>
        <rFont val="Times New Roman"/>
        <family val="1"/>
      </rPr>
      <t>)</t>
    </r>
  </si>
  <si>
    <r>
      <t xml:space="preserve">Source : Policy- Planning Office, Korea Immigration service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Statistics of Registered Foreigners</t>
    </r>
    <r>
      <rPr>
        <sz val="9"/>
        <color indexed="8"/>
        <rFont val="바탕"/>
        <family val="1"/>
      </rPr>
      <t>』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</si>
  <si>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제</t>
    </r>
    <r>
      <rPr>
        <sz val="9"/>
        <color indexed="8"/>
        <rFont val="Times New Roman"/>
        <family val="1"/>
      </rPr>
      <t>57</t>
    </r>
    <r>
      <rPr>
        <sz val="9"/>
        <color indexed="8"/>
        <rFont val="바탕"/>
        <family val="1"/>
      </rPr>
      <t>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통계연보에</t>
    </r>
    <r>
      <rPr>
        <sz val="9"/>
        <color indexed="8"/>
        <rFont val="Times New Roman"/>
        <family val="1"/>
      </rPr>
      <t xml:space="preserve"> 2015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정정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</si>
  <si>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Vital Statistics</t>
    </r>
    <r>
      <rPr>
        <sz val="9"/>
        <color indexed="8"/>
        <rFont val="바탕"/>
        <family val="1"/>
      </rPr>
      <t>』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</si>
  <si>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</si>
  <si>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</si>
  <si>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8"/>
        <color indexed="8"/>
        <rFont val="바탕"/>
        <family val="1"/>
      </rPr>
      <t xml:space="preserve">천안시
</t>
    </r>
    <r>
      <rPr>
        <sz val="8"/>
        <color indexed="8"/>
        <rFont val="Times New Roman"/>
        <family val="1"/>
      </rPr>
      <t>Cheonan-si</t>
    </r>
  </si>
  <si>
    <r>
      <rPr>
        <sz val="8"/>
        <color indexed="8"/>
        <rFont val="바탕"/>
        <family val="1"/>
      </rPr>
      <t xml:space="preserve">공주시
</t>
    </r>
    <r>
      <rPr>
        <sz val="8"/>
        <color indexed="8"/>
        <rFont val="Times New Roman"/>
        <family val="1"/>
      </rPr>
      <t>Gongju-si</t>
    </r>
  </si>
  <si>
    <r>
      <rPr>
        <sz val="8"/>
        <color indexed="8"/>
        <rFont val="바탕"/>
        <family val="1"/>
      </rPr>
      <t xml:space="preserve">보령시
</t>
    </r>
    <r>
      <rPr>
        <sz val="8"/>
        <color indexed="8"/>
        <rFont val="Times New Roman"/>
        <family val="1"/>
      </rPr>
      <t>Boryeong-si</t>
    </r>
  </si>
  <si>
    <r>
      <rPr>
        <sz val="8"/>
        <color indexed="8"/>
        <rFont val="바탕"/>
        <family val="1"/>
      </rPr>
      <t xml:space="preserve">아산시
</t>
    </r>
    <r>
      <rPr>
        <sz val="8"/>
        <color indexed="8"/>
        <rFont val="Times New Roman"/>
        <family val="1"/>
      </rPr>
      <t>Asan-si</t>
    </r>
  </si>
  <si>
    <r>
      <rPr>
        <sz val="8"/>
        <color indexed="8"/>
        <rFont val="바탕"/>
        <family val="1"/>
      </rPr>
      <t xml:space="preserve">서산시
</t>
    </r>
    <r>
      <rPr>
        <sz val="8"/>
        <color indexed="8"/>
        <rFont val="Times New Roman"/>
        <family val="1"/>
      </rPr>
      <t>Seosan-si</t>
    </r>
  </si>
  <si>
    <r>
      <rPr>
        <sz val="8"/>
        <color indexed="8"/>
        <rFont val="바탕"/>
        <family val="1"/>
      </rPr>
      <t xml:space="preserve">논산시
</t>
    </r>
    <r>
      <rPr>
        <sz val="8"/>
        <color indexed="8"/>
        <rFont val="Times New Roman"/>
        <family val="1"/>
      </rPr>
      <t>Nonsan-si</t>
    </r>
  </si>
  <si>
    <r>
      <rPr>
        <sz val="8"/>
        <color indexed="8"/>
        <rFont val="바탕"/>
        <family val="1"/>
      </rPr>
      <t xml:space="preserve">계룡시
</t>
    </r>
    <r>
      <rPr>
        <sz val="8"/>
        <color indexed="8"/>
        <rFont val="Times New Roman"/>
        <family val="1"/>
      </rPr>
      <t>Gyeryong-si</t>
    </r>
  </si>
  <si>
    <r>
      <rPr>
        <sz val="8"/>
        <color indexed="8"/>
        <rFont val="바탕"/>
        <family val="1"/>
      </rPr>
      <t xml:space="preserve">당진시
</t>
    </r>
    <r>
      <rPr>
        <sz val="8"/>
        <color indexed="8"/>
        <rFont val="Times New Roman"/>
        <family val="1"/>
      </rPr>
      <t>Dangjin-si</t>
    </r>
  </si>
  <si>
    <r>
      <rPr>
        <sz val="8"/>
        <color indexed="8"/>
        <rFont val="바탕"/>
        <family val="1"/>
      </rPr>
      <t xml:space="preserve">금산군
</t>
    </r>
    <r>
      <rPr>
        <sz val="8"/>
        <color indexed="8"/>
        <rFont val="Times New Roman"/>
        <family val="1"/>
      </rPr>
      <t>Geumsan-gun</t>
    </r>
  </si>
  <si>
    <r>
      <rPr>
        <sz val="8"/>
        <color indexed="8"/>
        <rFont val="바탕"/>
        <family val="1"/>
      </rPr>
      <t xml:space="preserve">부여군
</t>
    </r>
    <r>
      <rPr>
        <sz val="8"/>
        <color indexed="8"/>
        <rFont val="Times New Roman"/>
        <family val="1"/>
      </rPr>
      <t>Buyeo-gun</t>
    </r>
  </si>
  <si>
    <r>
      <rPr>
        <sz val="8"/>
        <color indexed="8"/>
        <rFont val="바탕"/>
        <family val="1"/>
      </rPr>
      <t xml:space="preserve">서천군
</t>
    </r>
    <r>
      <rPr>
        <sz val="8"/>
        <color indexed="8"/>
        <rFont val="Times New Roman"/>
        <family val="1"/>
      </rPr>
      <t>Seocheon-gun</t>
    </r>
  </si>
  <si>
    <r>
      <rPr>
        <sz val="8"/>
        <color indexed="8"/>
        <rFont val="바탕"/>
        <family val="1"/>
      </rPr>
      <t xml:space="preserve">청양군
</t>
    </r>
    <r>
      <rPr>
        <sz val="7"/>
        <color indexed="8"/>
        <rFont val="Times New Roman"/>
        <family val="1"/>
      </rPr>
      <t>Cheongyang-gun</t>
    </r>
  </si>
  <si>
    <r>
      <rPr>
        <sz val="8"/>
        <color indexed="8"/>
        <rFont val="바탕"/>
        <family val="1"/>
      </rPr>
      <t xml:space="preserve">홍성군
</t>
    </r>
    <r>
      <rPr>
        <sz val="7"/>
        <color indexed="8"/>
        <rFont val="Times New Roman"/>
        <family val="1"/>
      </rPr>
      <t>Hongseong-gun</t>
    </r>
  </si>
  <si>
    <r>
      <rPr>
        <sz val="8"/>
        <color indexed="8"/>
        <rFont val="바탕"/>
        <family val="1"/>
      </rPr>
      <t xml:space="preserve">예산군
</t>
    </r>
    <r>
      <rPr>
        <sz val="8"/>
        <color indexed="8"/>
        <rFont val="Times New Roman"/>
        <family val="1"/>
      </rPr>
      <t>Yesan-gun</t>
    </r>
  </si>
  <si>
    <r>
      <rPr>
        <sz val="8"/>
        <color indexed="8"/>
        <rFont val="바탕"/>
        <family val="1"/>
      </rPr>
      <t xml:space="preserve">태안군
</t>
    </r>
    <r>
      <rPr>
        <sz val="8"/>
        <color indexed="8"/>
        <rFont val="Times New Roman"/>
        <family val="1"/>
      </rPr>
      <t>Taean-gun</t>
    </r>
  </si>
  <si>
    <r>
      <t>자료 : 통계청『인구동향조사』</t>
    </r>
  </si>
  <si>
    <r>
      <t xml:space="preserve">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Vital Statistics</t>
    </r>
    <r>
      <rPr>
        <sz val="9"/>
        <color indexed="8"/>
        <rFont val="바탕"/>
        <family val="1"/>
      </rPr>
      <t>』</t>
    </r>
  </si>
  <si>
    <r>
      <t>0</t>
    </r>
    <r>
      <rPr>
        <sz val="9"/>
        <color indexed="8"/>
        <rFont val="바탕"/>
        <family val="1"/>
      </rPr>
      <t>세</t>
    </r>
  </si>
  <si>
    <r>
      <t>1-4</t>
    </r>
    <r>
      <rPr>
        <sz val="9"/>
        <color indexed="8"/>
        <rFont val="바탕"/>
        <family val="1"/>
      </rPr>
      <t>세</t>
    </r>
  </si>
  <si>
    <r>
      <t>5-9</t>
    </r>
    <r>
      <rPr>
        <sz val="9"/>
        <color indexed="8"/>
        <rFont val="바탕"/>
        <family val="1"/>
      </rPr>
      <t>세</t>
    </r>
  </si>
  <si>
    <r>
      <t>10-14</t>
    </r>
    <r>
      <rPr>
        <sz val="9"/>
        <color indexed="8"/>
        <rFont val="바탕"/>
        <family val="1"/>
      </rPr>
      <t>세</t>
    </r>
  </si>
  <si>
    <r>
      <t>15-19</t>
    </r>
    <r>
      <rPr>
        <sz val="9"/>
        <color indexed="8"/>
        <rFont val="바탕"/>
        <family val="1"/>
      </rPr>
      <t>세</t>
    </r>
  </si>
  <si>
    <r>
      <t>20-24</t>
    </r>
    <r>
      <rPr>
        <sz val="9"/>
        <color indexed="8"/>
        <rFont val="바탕"/>
        <family val="1"/>
      </rPr>
      <t>세</t>
    </r>
  </si>
  <si>
    <r>
      <t>25-29</t>
    </r>
    <r>
      <rPr>
        <sz val="9"/>
        <color indexed="8"/>
        <rFont val="바탕"/>
        <family val="1"/>
      </rPr>
      <t>세</t>
    </r>
  </si>
  <si>
    <r>
      <t>30-34</t>
    </r>
    <r>
      <rPr>
        <sz val="9"/>
        <color indexed="8"/>
        <rFont val="바탕"/>
        <family val="1"/>
      </rPr>
      <t>세</t>
    </r>
  </si>
  <si>
    <r>
      <t>35-39</t>
    </r>
    <r>
      <rPr>
        <sz val="9"/>
        <color indexed="8"/>
        <rFont val="바탕"/>
        <family val="1"/>
      </rPr>
      <t>세</t>
    </r>
  </si>
  <si>
    <r>
      <t>40-44</t>
    </r>
    <r>
      <rPr>
        <sz val="9"/>
        <color indexed="8"/>
        <rFont val="바탕"/>
        <family val="1"/>
      </rPr>
      <t>세</t>
    </r>
  </si>
  <si>
    <r>
      <t>45-49</t>
    </r>
    <r>
      <rPr>
        <sz val="9"/>
        <color indexed="8"/>
        <rFont val="바탕"/>
        <family val="1"/>
      </rPr>
      <t>세</t>
    </r>
  </si>
  <si>
    <r>
      <t>50-54</t>
    </r>
    <r>
      <rPr>
        <sz val="9"/>
        <color indexed="8"/>
        <rFont val="바탕"/>
        <family val="1"/>
      </rPr>
      <t>세</t>
    </r>
  </si>
  <si>
    <r>
      <t>55-59</t>
    </r>
    <r>
      <rPr>
        <sz val="9"/>
        <color indexed="8"/>
        <rFont val="바탕"/>
        <family val="1"/>
      </rPr>
      <t>세</t>
    </r>
  </si>
  <si>
    <r>
      <t>60-64</t>
    </r>
    <r>
      <rPr>
        <sz val="9"/>
        <color indexed="8"/>
        <rFont val="바탕"/>
        <family val="1"/>
      </rPr>
      <t>세</t>
    </r>
  </si>
  <si>
    <r>
      <t>65-69</t>
    </r>
    <r>
      <rPr>
        <sz val="9"/>
        <color indexed="8"/>
        <rFont val="바탕"/>
        <family val="1"/>
      </rPr>
      <t>세</t>
    </r>
  </si>
  <si>
    <r>
      <t>70-74</t>
    </r>
    <r>
      <rPr>
        <sz val="9"/>
        <color indexed="8"/>
        <rFont val="바탕"/>
        <family val="1"/>
      </rPr>
      <t>세</t>
    </r>
  </si>
  <si>
    <r>
      <t>75-79</t>
    </r>
    <r>
      <rPr>
        <sz val="9"/>
        <color indexed="8"/>
        <rFont val="바탕"/>
        <family val="1"/>
      </rPr>
      <t>세</t>
    </r>
  </si>
  <si>
    <r>
      <t>80-84</t>
    </r>
    <r>
      <rPr>
        <sz val="9"/>
        <color indexed="8"/>
        <rFont val="바탕"/>
        <family val="1"/>
      </rPr>
      <t>세</t>
    </r>
  </si>
  <si>
    <r>
      <t>85-89</t>
    </r>
    <r>
      <rPr>
        <sz val="9"/>
        <color indexed="8"/>
        <rFont val="바탕"/>
        <family val="1"/>
      </rPr>
      <t>세</t>
    </r>
  </si>
  <si>
    <r>
      <t>90</t>
    </r>
    <r>
      <rPr>
        <sz val="9"/>
        <color indexed="8"/>
        <rFont val="바탕"/>
        <family val="1"/>
      </rPr>
      <t>세이상</t>
    </r>
  </si>
  <si>
    <r>
      <t xml:space="preserve">Source : National Statistics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Cases of Death Statistics</t>
    </r>
    <r>
      <rPr>
        <sz val="9"/>
        <color indexed="8"/>
        <rFont val="바탕"/>
        <family val="1"/>
      </rPr>
      <t>』</t>
    </r>
  </si>
  <si>
    <r>
      <t xml:space="preserve">Source : National Statistics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Cases of Death Statistics</t>
    </r>
    <r>
      <rPr>
        <sz val="9"/>
        <color indexed="8"/>
        <rFont val="바탕"/>
        <family val="1"/>
      </rPr>
      <t>』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</si>
  <si>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
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</si>
  <si>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일반혼인율</t>
    </r>
  </si>
  <si>
    <r>
      <t>15~19</t>
    </r>
    <r>
      <rPr>
        <sz val="9"/>
        <color indexed="8"/>
        <rFont val="바탕"/>
        <family val="1"/>
      </rPr>
      <t>세</t>
    </r>
  </si>
  <si>
    <r>
      <t>20 ~ 24</t>
    </r>
    <r>
      <rPr>
        <sz val="9"/>
        <color indexed="8"/>
        <rFont val="바탕"/>
        <family val="1"/>
      </rPr>
      <t>세</t>
    </r>
  </si>
  <si>
    <r>
      <t>25~29</t>
    </r>
    <r>
      <rPr>
        <sz val="9"/>
        <color indexed="8"/>
        <rFont val="바탕"/>
        <family val="1"/>
      </rPr>
      <t>세</t>
    </r>
  </si>
  <si>
    <r>
      <t>30~34</t>
    </r>
    <r>
      <rPr>
        <sz val="9"/>
        <color indexed="8"/>
        <rFont val="바탕"/>
        <family val="1"/>
      </rPr>
      <t>세</t>
    </r>
  </si>
  <si>
    <r>
      <t>35~39</t>
    </r>
    <r>
      <rPr>
        <sz val="9"/>
        <color indexed="8"/>
        <rFont val="바탕"/>
        <family val="1"/>
      </rPr>
      <t>세</t>
    </r>
  </si>
  <si>
    <r>
      <t>40~44</t>
    </r>
    <r>
      <rPr>
        <sz val="9"/>
        <color indexed="8"/>
        <rFont val="바탕"/>
        <family val="1"/>
      </rPr>
      <t>세</t>
    </r>
  </si>
  <si>
    <r>
      <t>45~49</t>
    </r>
    <r>
      <rPr>
        <sz val="9"/>
        <color indexed="8"/>
        <rFont val="바탕"/>
        <family val="1"/>
      </rPr>
      <t>세</t>
    </r>
  </si>
  <si>
    <r>
      <t>50~54</t>
    </r>
    <r>
      <rPr>
        <sz val="9"/>
        <color indexed="8"/>
        <rFont val="바탕"/>
        <family val="1"/>
      </rPr>
      <t>세</t>
    </r>
  </si>
  <si>
    <r>
      <t>55~59</t>
    </r>
    <r>
      <rPr>
        <sz val="9"/>
        <color indexed="8"/>
        <rFont val="바탕"/>
        <family val="1"/>
      </rPr>
      <t>세</t>
    </r>
  </si>
  <si>
    <r>
      <t>60~64</t>
    </r>
    <r>
      <rPr>
        <sz val="9"/>
        <color indexed="8"/>
        <rFont val="바탕"/>
        <family val="1"/>
      </rPr>
      <t>세</t>
    </r>
  </si>
  <si>
    <r>
      <t>65~69</t>
    </r>
    <r>
      <rPr>
        <sz val="9"/>
        <color indexed="8"/>
        <rFont val="바탕"/>
        <family val="1"/>
      </rPr>
      <t>세</t>
    </r>
  </si>
  <si>
    <r>
      <t>70~74</t>
    </r>
    <r>
      <rPr>
        <sz val="9"/>
        <color indexed="8"/>
        <rFont val="바탕"/>
        <family val="1"/>
      </rPr>
      <t>세</t>
    </r>
  </si>
  <si>
    <r>
      <t>75</t>
    </r>
    <r>
      <rPr>
        <sz val="9"/>
        <color indexed="8"/>
        <rFont val="바탕"/>
        <family val="1"/>
      </rPr>
      <t>세이상</t>
    </r>
  </si>
  <si>
    <r>
      <rPr>
        <sz val="9"/>
        <color indexed="8"/>
        <rFont val="바탕"/>
        <family val="1"/>
      </rPr>
      <t>일반이혼율</t>
    </r>
  </si>
  <si>
    <r>
      <t>15~19</t>
    </r>
    <r>
      <rPr>
        <sz val="9"/>
        <color indexed="8"/>
        <rFont val="바탕"/>
        <family val="1"/>
      </rPr>
      <t>세</t>
    </r>
  </si>
  <si>
    <r>
      <t xml:space="preserve"> Source : National Statistical Office 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Vital Statistics</t>
    </r>
    <r>
      <rPr>
        <sz val="9"/>
        <color indexed="8"/>
        <rFont val="바탕"/>
        <family val="1"/>
      </rPr>
      <t>』</t>
    </r>
  </si>
  <si>
    <r>
      <rPr>
        <sz val="9"/>
        <color indexed="8"/>
        <rFont val="바탕"/>
        <family val="1"/>
      </rPr>
      <t>일반가구수</t>
    </r>
    <r>
      <rPr>
        <vertAlign val="superscript"/>
        <sz val="9"/>
        <color indexed="8"/>
        <rFont val="Times New Roman"/>
        <family val="1"/>
      </rPr>
      <t xml:space="preserve">1)  </t>
    </r>
    <r>
      <rPr>
        <sz val="9"/>
        <color indexed="8"/>
        <rFont val="Times New Roman"/>
        <family val="1"/>
      </rPr>
      <t>(A)</t>
    </r>
  </si>
  <si>
    <r>
      <rPr>
        <sz val="9"/>
        <color indexed="8"/>
        <rFont val="바탕"/>
        <family val="1"/>
      </rPr>
      <t>여성가구주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가구수</t>
    </r>
    <r>
      <rPr>
        <sz val="9"/>
        <color indexed="8"/>
        <rFont val="Times New Roman"/>
        <family val="1"/>
      </rPr>
      <t xml:space="preserve"> (B)
No. of Female households by marital status</t>
    </r>
  </si>
  <si>
    <r>
      <rPr>
        <sz val="9"/>
        <color indexed="8"/>
        <rFont val="바탕"/>
        <family val="1"/>
      </rPr>
      <t>여성가구주</t>
    </r>
    <r>
      <rPr>
        <sz val="9"/>
        <color indexed="8"/>
        <rFont val="Times New Roman"/>
        <family val="1"/>
      </rPr>
      <t xml:space="preserve"> 
</t>
    </r>
    <r>
      <rPr>
        <sz val="9"/>
        <color indexed="8"/>
        <rFont val="바탕"/>
        <family val="1"/>
      </rPr>
      <t>가구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비율</t>
    </r>
    <r>
      <rPr>
        <vertAlign val="superscript"/>
        <sz val="9"/>
        <color indexed="8"/>
        <rFont val="Times New Roman"/>
        <family val="1"/>
      </rPr>
      <t>2)</t>
    </r>
  </si>
  <si>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 xml:space="preserve">Total </t>
    </r>
  </si>
  <si>
    <r>
      <rPr>
        <sz val="9"/>
        <color indexed="8"/>
        <rFont val="바탕"/>
        <family val="1"/>
      </rPr>
      <t xml:space="preserve">유배우
</t>
    </r>
    <r>
      <rPr>
        <sz val="9"/>
        <color indexed="8"/>
        <rFont val="Times New Roman"/>
        <family val="1"/>
      </rPr>
      <t>Married</t>
    </r>
  </si>
  <si>
    <r>
      <rPr>
        <sz val="9"/>
        <color indexed="8"/>
        <rFont val="바탕"/>
        <family val="1"/>
      </rPr>
      <t xml:space="preserve">사별
</t>
    </r>
    <r>
      <rPr>
        <sz val="9"/>
        <color indexed="8"/>
        <rFont val="Times New Roman"/>
        <family val="1"/>
      </rPr>
      <t>Widowed</t>
    </r>
  </si>
  <si>
    <r>
      <rPr>
        <sz val="9"/>
        <color indexed="8"/>
        <rFont val="바탕"/>
        <family val="1"/>
      </rPr>
      <t xml:space="preserve">이혼
</t>
    </r>
    <r>
      <rPr>
        <sz val="9"/>
        <color indexed="8"/>
        <rFont val="Times New Roman"/>
        <family val="1"/>
      </rPr>
      <t>Divorced</t>
    </r>
  </si>
  <si>
    <r>
      <rPr>
        <sz val="9"/>
        <color indexed="8"/>
        <rFont val="바탕"/>
        <family val="1"/>
      </rPr>
      <t xml:space="preserve">미혼
</t>
    </r>
    <r>
      <rPr>
        <sz val="9"/>
        <color indexed="8"/>
        <rFont val="Times New Roman"/>
        <family val="1"/>
      </rPr>
      <t>Single</t>
    </r>
  </si>
  <si>
    <t>POPULATION   33</t>
  </si>
  <si>
    <t>Unit : Person</t>
  </si>
  <si>
    <r>
      <t>외국국적동포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거소신고인</t>
    </r>
    <r>
      <rPr>
        <sz val="9"/>
        <color indexed="8"/>
        <rFont val="Times New Roman"/>
        <family val="1"/>
      </rPr>
      <t xml:space="preserve">                           </t>
    </r>
    <r>
      <rPr>
        <sz val="9"/>
        <color indexed="8"/>
        <rFont val="Times New Roman"/>
        <family val="1"/>
      </rPr>
      <t xml:space="preserve"> Foreigner Address  Population</t>
    </r>
  </si>
  <si>
    <t>POPULATION   35</t>
  </si>
  <si>
    <t>3. Households ＆ Population by Eup·Myeon·Dong(2016) (Cont'd)</t>
  </si>
  <si>
    <t>2-1. Foreigner Address population (Cont'd)</t>
  </si>
  <si>
    <t>2-1. 거소신고인수 (계속)</t>
  </si>
  <si>
    <t>36   인     구</t>
  </si>
  <si>
    <t>38   인     구</t>
  </si>
  <si>
    <t>POPULATION   39</t>
  </si>
  <si>
    <t>40   인     구</t>
  </si>
  <si>
    <t>POPULATION   41</t>
  </si>
  <si>
    <t>42   인     구</t>
  </si>
  <si>
    <t>POPULATION   43</t>
  </si>
  <si>
    <t>44   인     구</t>
  </si>
  <si>
    <t xml:space="preserve">   POPULATION   45</t>
  </si>
  <si>
    <t>46   인     구</t>
  </si>
  <si>
    <t>POPULATION   47</t>
  </si>
  <si>
    <t>48   인     구</t>
  </si>
  <si>
    <t>POPULATION   49</t>
  </si>
  <si>
    <t>52   인     구</t>
  </si>
  <si>
    <t>POPULATION   53</t>
  </si>
  <si>
    <t>54   인     구</t>
  </si>
  <si>
    <t>POPULATION   55</t>
  </si>
  <si>
    <t>62   인     구</t>
  </si>
  <si>
    <t>POPULATION   63</t>
  </si>
  <si>
    <t>96   인     구</t>
  </si>
  <si>
    <t>POPULATION   97</t>
  </si>
  <si>
    <t>POPULATION   99</t>
  </si>
  <si>
    <t>106   인     구</t>
  </si>
  <si>
    <t>POPULATION   107</t>
  </si>
  <si>
    <t>108   인     구</t>
  </si>
  <si>
    <r>
      <t xml:space="preserve">Year
Si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Gun</t>
    </r>
  </si>
  <si>
    <r>
      <t>Outflow Population</t>
    </r>
    <r>
      <rPr>
        <sz val="9"/>
        <color indexed="8"/>
        <rFont val="Times New Roman"/>
        <family val="1"/>
      </rPr>
      <t xml:space="preserve">
(Commuters)</t>
    </r>
  </si>
  <si>
    <r>
      <t>Outflow Population</t>
    </r>
    <r>
      <rPr>
        <sz val="9"/>
        <color indexed="8"/>
        <rFont val="Times New Roman"/>
        <family val="1"/>
      </rPr>
      <t xml:space="preserve">
(Students)</t>
    </r>
  </si>
  <si>
    <r>
      <t>Source : National Statistical office</t>
    </r>
    <r>
      <rPr>
        <sz val="9"/>
        <color indexed="8"/>
        <rFont val="바탕"/>
        <family val="1"/>
      </rPr>
      <t>『</t>
    </r>
    <r>
      <rPr>
        <sz val="9"/>
        <color indexed="8"/>
        <rFont val="Times New Roman"/>
        <family val="1"/>
      </rPr>
      <t>Population and Housing Census Report</t>
    </r>
    <r>
      <rPr>
        <sz val="9"/>
        <color indexed="8"/>
        <rFont val="바탕"/>
        <family val="1"/>
      </rPr>
      <t>』</t>
    </r>
  </si>
  <si>
    <t>주 1) 당진시 승격 : 2012 .1. 1.</t>
  </si>
  <si>
    <t>note 1) :  Dangjin-gun was promoted to Dangjin-si in Jan. 1st 2012</t>
  </si>
  <si>
    <t xml:space="preserve">주 : 제57회 통계연보에 2010년 자료 정정 </t>
  </si>
  <si>
    <t>주 : 2015년 기준 자료부터 연기군 제외 : 2012. 7. 1 연기군 폐지</t>
  </si>
  <si>
    <r>
      <t>한국인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남편의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혼인종류</t>
    </r>
    <r>
      <rPr>
        <sz val="9"/>
        <color indexed="8"/>
        <rFont val="Times New Roman"/>
        <family val="1"/>
      </rPr>
      <t xml:space="preserve">      Previous Marital Status of Korean Bridegroom</t>
    </r>
  </si>
  <si>
    <r>
      <t>한국인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아내의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혼인종류</t>
    </r>
    <r>
      <rPr>
        <sz val="9"/>
        <color indexed="8"/>
        <rFont val="Times New Roman"/>
        <family val="1"/>
      </rPr>
      <t xml:space="preserve">      Previous Marital Status of Korean Bride</t>
    </r>
  </si>
  <si>
    <r>
      <t xml:space="preserve">계
</t>
    </r>
    <r>
      <rPr>
        <sz val="9"/>
        <color indexed="8"/>
        <rFont val="Times New Roman"/>
        <family val="1"/>
      </rPr>
      <t>Total</t>
    </r>
  </si>
  <si>
    <r>
      <t xml:space="preserve">초 혼
</t>
    </r>
    <r>
      <rPr>
        <sz val="9"/>
        <color indexed="8"/>
        <rFont val="Times New Roman"/>
        <family val="1"/>
      </rPr>
      <t>1st
Marriage</t>
    </r>
  </si>
  <si>
    <r>
      <t xml:space="preserve">재혼 </t>
    </r>
    <r>
      <rPr>
        <sz val="9"/>
        <color indexed="8"/>
        <rFont val="Times New Roman"/>
        <family val="1"/>
      </rPr>
      <t>Remarriage
Total</t>
    </r>
  </si>
  <si>
    <r>
      <t xml:space="preserve">미 상
</t>
    </r>
    <r>
      <rPr>
        <sz val="9"/>
        <color indexed="8"/>
        <rFont val="Times New Roman"/>
        <family val="1"/>
      </rPr>
      <t>Unknown</t>
    </r>
  </si>
  <si>
    <t>외국인
아내의 국적</t>
  </si>
  <si>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Sub-total</t>
    </r>
  </si>
  <si>
    <r>
      <t xml:space="preserve">사별후
</t>
    </r>
    <r>
      <rPr>
        <sz val="9"/>
        <color indexed="8"/>
        <rFont val="Times New Roman"/>
        <family val="1"/>
      </rPr>
      <t>Widowed</t>
    </r>
  </si>
  <si>
    <r>
      <t xml:space="preserve">이혼후
</t>
    </r>
    <r>
      <rPr>
        <sz val="9"/>
        <color indexed="8"/>
        <rFont val="Times New Roman"/>
        <family val="1"/>
      </rPr>
      <t>Divorced</t>
    </r>
  </si>
  <si>
    <t>Foreign bride's Nationality</t>
  </si>
  <si>
    <t>외국인
남편의 국적</t>
  </si>
  <si>
    <t>Foreign bridegroom's Nationality</t>
  </si>
  <si>
    <t>중     국</t>
  </si>
  <si>
    <t>미     국</t>
  </si>
  <si>
    <t>베 트 남</t>
  </si>
  <si>
    <t>일      본</t>
  </si>
  <si>
    <t>일     본</t>
  </si>
  <si>
    <t>*</t>
  </si>
  <si>
    <t>필 리 핀</t>
  </si>
  <si>
    <t>캐 나 다</t>
  </si>
  <si>
    <t>캄보디아</t>
  </si>
  <si>
    <t>호     주</t>
  </si>
  <si>
    <t>태    국</t>
  </si>
  <si>
    <t>영     국</t>
  </si>
  <si>
    <t>United Kingdom</t>
  </si>
  <si>
    <t>우 즈 벡</t>
  </si>
  <si>
    <t>프 랑 스</t>
  </si>
  <si>
    <t>기    타</t>
  </si>
  <si>
    <t>기     타</t>
  </si>
  <si>
    <t>자료 : 통계청 『인구동태통계연보』</t>
  </si>
  <si>
    <t>Source : National Statistical Office</t>
  </si>
  <si>
    <t>* :  5건 이하</t>
  </si>
  <si>
    <t>* : 5 or less than 5 cases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</si>
</sst>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,000.00"/>
    <numFmt numFmtId="178" formatCode="0,000"/>
    <numFmt numFmtId="179" formatCode="0.0"/>
    <numFmt numFmtId="180" formatCode="#,##0;[Red]#,##0"/>
    <numFmt numFmtId="181" formatCode="0.000"/>
    <numFmt numFmtId="182" formatCode="#,##0.0"/>
    <numFmt numFmtId="183" formatCode="#,##0.0\ \ \ \ \ \ \ "/>
    <numFmt numFmtId="184" formatCode="#,##0.00\ \ \ \ \ \ \ "/>
    <numFmt numFmtId="185" formatCode="_ * #,##0_ ;_ * \-#,##0_ ;_ * &quot;-&quot;_ ;_ @_ "/>
    <numFmt numFmtId="186" formatCode="_-* #,##0.00_-;\-* #,##0.00_-;_-* &quot;-&quot;_-;_-@_-"/>
    <numFmt numFmtId="187" formatCode="#,##0\ \ \ \ "/>
    <numFmt numFmtId="188" formatCode="#,##0_ "/>
    <numFmt numFmtId="189" formatCode="_ * #,##0.0_ ;_ * \-#,##0.0_ ;_ * &quot;-&quot;_ ;_ @_ "/>
    <numFmt numFmtId="190" formatCode="#,##0.0\ \ "/>
    <numFmt numFmtId="191" formatCode="#,##0_);[Red]\(#,##0\)"/>
    <numFmt numFmtId="192" formatCode="#,##0.00\ \ \ \ \ "/>
    <numFmt numFmtId="193" formatCode="#,##0.00_ "/>
    <numFmt numFmtId="194" formatCode="#,##0\ "/>
    <numFmt numFmtId="195" formatCode="0_);[Red]\(0\)"/>
    <numFmt numFmtId="196" formatCode="0.00_);[Red]\(0.00\)"/>
    <numFmt numFmtId="197" formatCode="#,##0_);\(#,##0\)"/>
    <numFmt numFmtId="198" formatCode="0_ "/>
    <numFmt numFmtId="199" formatCode="0.0_);\(0.0\)"/>
    <numFmt numFmtId="200" formatCode="#,##0.0_);\(#,##0.0\)"/>
    <numFmt numFmtId="201" formatCode="#,##0.00_);\(#,##0.00\)"/>
    <numFmt numFmtId="202" formatCode="0.0_);[Red]\(0.0\)"/>
    <numFmt numFmtId="203" formatCode="#,##0.0\ "/>
    <numFmt numFmtId="204" formatCode="#,##0.00_);[Red]\(#,##0.00\)"/>
    <numFmt numFmtId="205" formatCode="0.0_ "/>
    <numFmt numFmtId="206" formatCode="_ * #,##0.00_ ;_ * \-#,##0.00_ ;_ * &quot;-&quot;??_ ;_ @_ "/>
    <numFmt numFmtId="207" formatCode="\$#,##0;\(\$#,##0\)"/>
    <numFmt numFmtId="208" formatCode="yy\-m\-d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_ &quot;₩&quot;* #,##0.00_ ;_ &quot;₩&quot;* &quot;₩&quot;&quot;₩&quot;&quot;₩&quot;&quot;₩&quot;&quot;₩&quot;&quot;₩&quot;&quot;₩&quot;&quot;₩&quot;\-#,##0.00_ ;_ &quot;₩&quot;* &quot;-&quot;??_ ;_ @_ "/>
    <numFmt numFmtId="212" formatCode="_-* #,##0.0_-;\-* #,##0.0_-;_-* &quot;-&quot;?_-;_-@_-"/>
    <numFmt numFmtId="213" formatCode="0.00_ "/>
    <numFmt numFmtId="214" formatCode="###\ ###\ ##0"/>
    <numFmt numFmtId="215" formatCode="0.0000000_ "/>
    <numFmt numFmtId="216" formatCode="#,##0.0_);[Red]\(#,##0.0\)"/>
    <numFmt numFmtId="217" formatCode="#,##0.0_ ;[Red]\-#,##0.0\ "/>
    <numFmt numFmtId="218" formatCode="_-* #\ ##0_-;\-* #\ ##0_-;_-* &quot;-&quot;_-;_-@_-"/>
    <numFmt numFmtId="219" formatCode="#,##0.0_ "/>
    <numFmt numFmtId="220" formatCode="#,##0.00;[Red]#,##0.00"/>
    <numFmt numFmtId="221" formatCode="#\ ##0;\-#\ ##0;\-;"/>
    <numFmt numFmtId="222" formatCode="#,##0_ ;[Red]\-#,##0\ "/>
    <numFmt numFmtId="223" formatCode="#,##0.0;[Red]#,##0.0"/>
    <numFmt numFmtId="224" formatCode="[$-412]yyyy&quot;년&quot;\ m&quot;월&quot;\ d&quot;일&quot;\ dddd"/>
    <numFmt numFmtId="225" formatCode="[$-412]AM/PM\ h:mm:ss"/>
  </numFmts>
  <fonts count="12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u val="single"/>
      <sz val="10"/>
      <color indexed="20"/>
      <name val="바탕"/>
      <family val="1"/>
    </font>
    <font>
      <sz val="14"/>
      <color indexed="8"/>
      <name val="한컴바탕"/>
      <family val="1"/>
    </font>
    <font>
      <sz val="11"/>
      <color indexed="60"/>
      <name val="맑은 고딕"/>
      <family val="3"/>
    </font>
    <font>
      <sz val="12"/>
      <color indexed="8"/>
      <name val="한컴바탕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color indexed="8"/>
      <name val="바탕체"/>
      <family val="1"/>
    </font>
    <font>
      <sz val="10"/>
      <color indexed="8"/>
      <name val="Arial"/>
      <family val="2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돋움체"/>
      <family val="3"/>
    </font>
    <font>
      <sz val="10"/>
      <color indexed="8"/>
      <name val="한컴바탕"/>
      <family val="1"/>
    </font>
    <font>
      <b/>
      <sz val="10"/>
      <color indexed="8"/>
      <name val="한컴바탕"/>
      <family val="1"/>
    </font>
    <font>
      <sz val="10"/>
      <color indexed="8"/>
      <name val="굴림체"/>
      <family val="3"/>
    </font>
    <font>
      <sz val="8"/>
      <color indexed="8"/>
      <name val="Arial"/>
      <family val="2"/>
    </font>
    <font>
      <b/>
      <sz val="12"/>
      <color indexed="8"/>
      <name val="한컴바탕"/>
      <family val="1"/>
    </font>
    <font>
      <b/>
      <sz val="12"/>
      <color indexed="8"/>
      <name val="Arial"/>
      <family val="2"/>
    </font>
    <font>
      <b/>
      <sz val="11"/>
      <color indexed="8"/>
      <name val="한컴바탕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8"/>
      <name val="돋움"/>
      <family val="3"/>
    </font>
    <font>
      <sz val="8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sz val="12"/>
      <name val="Times New Roman"/>
      <family val="1"/>
    </font>
    <font>
      <sz val="10"/>
      <name val="MS Sans Serif"/>
      <family val="2"/>
    </font>
    <font>
      <sz val="8"/>
      <name val="맑은 고딕"/>
      <family val="3"/>
    </font>
    <font>
      <b/>
      <sz val="9"/>
      <color indexed="8"/>
      <name val="바탕"/>
      <family val="1"/>
    </font>
    <font>
      <sz val="8"/>
      <color indexed="8"/>
      <name val="Times New Roman"/>
      <family val="1"/>
    </font>
    <font>
      <b/>
      <sz val="14"/>
      <color indexed="8"/>
      <name val="바탕"/>
      <family val="1"/>
    </font>
    <font>
      <b/>
      <vertAlign val="superscript"/>
      <sz val="14"/>
      <color indexed="8"/>
      <name val="바탕"/>
      <family val="1"/>
    </font>
    <font>
      <vertAlign val="superscript"/>
      <sz val="9"/>
      <color indexed="8"/>
      <name val="바탕"/>
      <family val="1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.8"/>
      <color indexed="8"/>
      <name val="Times New Roman"/>
      <family val="1"/>
    </font>
    <font>
      <sz val="7.8"/>
      <color indexed="8"/>
      <name val="바탕"/>
      <family val="1"/>
    </font>
    <font>
      <sz val="8"/>
      <color indexed="8"/>
      <name val="바탕"/>
      <family val="1"/>
    </font>
    <font>
      <sz val="9"/>
      <color indexed="8"/>
      <name val="바탕체"/>
      <family val="1"/>
    </font>
    <font>
      <sz val="7"/>
      <color indexed="8"/>
      <name val="Times New Roman"/>
      <family val="1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9"/>
      <color indexed="8"/>
      <name val="굴림체"/>
      <family val="3"/>
    </font>
    <font>
      <sz val="8"/>
      <color indexed="8"/>
      <name val="굴림"/>
      <family val="3"/>
    </font>
    <font>
      <sz val="14"/>
      <color indexed="8"/>
      <name val="Times New Roman"/>
      <family val="1"/>
    </font>
    <font>
      <sz val="9"/>
      <color indexed="8"/>
      <name val="굴림"/>
      <family val="3"/>
    </font>
    <font>
      <sz val="9"/>
      <color indexed="8"/>
      <name val="."/>
      <family val="2"/>
    </font>
    <font>
      <sz val="12"/>
      <color indexed="8"/>
      <name val="Times New Roman"/>
      <family val="1"/>
    </font>
    <font>
      <b/>
      <i/>
      <sz val="15"/>
      <color indexed="8"/>
      <name val="맑은 고딕"/>
      <family val="3"/>
    </font>
    <font>
      <i/>
      <sz val="14"/>
      <color indexed="8"/>
      <name val="HY견고딕"/>
      <family val="1"/>
    </font>
    <font>
      <sz val="9"/>
      <color indexed="8"/>
      <name val="맑은 고딕"/>
      <family val="3"/>
    </font>
    <font>
      <u val="double"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돋움"/>
      <family val="3"/>
    </font>
    <font>
      <sz val="11"/>
      <color indexed="8"/>
      <name val="돋움"/>
      <family val="3"/>
    </font>
    <font>
      <sz val="6"/>
      <color indexed="8"/>
      <name val="Times New Roman"/>
      <family val="1"/>
    </font>
    <font>
      <sz val="12"/>
      <color indexed="8"/>
      <name val="바탕"/>
      <family val="1"/>
    </font>
    <font>
      <sz val="6"/>
      <color indexed="8"/>
      <name val="바탕"/>
      <family val="1"/>
    </font>
    <font>
      <sz val="14"/>
      <color indexed="8"/>
      <name val="바탕"/>
      <family val="1"/>
    </font>
    <font>
      <sz val="9"/>
      <color indexed="8"/>
      <name val="Arial Narrow"/>
      <family val="2"/>
    </font>
    <font>
      <sz val="10"/>
      <color indexed="8"/>
      <name val="바탕체"/>
      <family val="1"/>
    </font>
    <font>
      <sz val="10"/>
      <color indexed="8"/>
      <name val="Arial Narrow"/>
      <family val="2"/>
    </font>
    <font>
      <b/>
      <sz val="14"/>
      <color indexed="8"/>
      <name val="Times New Roman"/>
      <family val="1"/>
    </font>
    <font>
      <b/>
      <sz val="12"/>
      <color indexed="8"/>
      <name val="바탕"/>
      <family val="1"/>
    </font>
    <font>
      <sz val="9"/>
      <color indexed="8"/>
      <name val="HY견명조"/>
      <family val="1"/>
    </font>
    <font>
      <b/>
      <sz val="12"/>
      <color indexed="8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돋움"/>
      <family val="3"/>
    </font>
    <font>
      <sz val="14"/>
      <color indexed="8"/>
      <name val="돋움"/>
      <family val="3"/>
    </font>
    <font>
      <sz val="11"/>
      <color indexed="8"/>
      <name val="바탕"/>
      <family val="1"/>
    </font>
    <font>
      <b/>
      <sz val="12.5"/>
      <color indexed="8"/>
      <name val="바탕"/>
      <family val="1"/>
    </font>
    <font>
      <u val="single"/>
      <sz val="11"/>
      <color theme="11"/>
      <name val="돋움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theme="10"/>
      <name val="돋움"/>
      <family val="3"/>
    </font>
    <font>
      <sz val="9"/>
      <color theme="1"/>
      <name val="Times New Roman"/>
      <family val="1"/>
    </font>
    <font>
      <b/>
      <sz val="9"/>
      <color theme="1"/>
      <name val="바탕"/>
      <family val="1"/>
    </font>
    <font>
      <sz val="9"/>
      <color theme="1"/>
      <name val="바탕"/>
      <family val="1"/>
    </font>
    <font>
      <sz val="9"/>
      <color theme="1"/>
      <name val="굴림체"/>
      <family val="3"/>
    </font>
    <font>
      <sz val="8"/>
      <color theme="1"/>
      <name val="Times New Roman"/>
      <family val="1"/>
    </font>
    <font>
      <sz val="8"/>
      <color theme="1"/>
      <name val="굴림"/>
      <family val="3"/>
    </font>
    <font>
      <sz val="14"/>
      <color theme="1"/>
      <name val="Times New Roman"/>
      <family val="1"/>
    </font>
    <font>
      <sz val="9"/>
      <color theme="1"/>
      <name val="굴림"/>
      <family val="3"/>
    </font>
    <font>
      <b/>
      <sz val="14"/>
      <color theme="1"/>
      <name val="바탕"/>
      <family val="1"/>
    </font>
    <font>
      <sz val="9"/>
      <color theme="1"/>
      <name val="."/>
      <family val="2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5"/>
      <color theme="1"/>
      <name val="Calibri"/>
      <family val="3"/>
    </font>
    <font>
      <i/>
      <sz val="14"/>
      <color theme="1"/>
      <name val="HY견고딕"/>
      <family val="1"/>
    </font>
    <font>
      <sz val="9"/>
      <color theme="1"/>
      <name val="맑은 고딕"/>
      <family val="3"/>
    </font>
    <font>
      <u val="double"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돋움"/>
      <family val="3"/>
    </font>
    <font>
      <sz val="11"/>
      <color theme="1"/>
      <name val="돋움"/>
      <family val="3"/>
    </font>
    <font>
      <sz val="6"/>
      <color theme="1"/>
      <name val="Times New Roman"/>
      <family val="1"/>
    </font>
    <font>
      <sz val="12"/>
      <color theme="1"/>
      <name val="바탕"/>
      <family val="1"/>
    </font>
    <font>
      <sz val="6"/>
      <color theme="1"/>
      <name val="바탕"/>
      <family val="1"/>
    </font>
    <font>
      <sz val="14"/>
      <color theme="1"/>
      <name val="바탕"/>
      <family val="1"/>
    </font>
    <font>
      <sz val="9"/>
      <color theme="1"/>
      <name val="Arial Narrow"/>
      <family val="2"/>
    </font>
    <font>
      <sz val="9"/>
      <color theme="1"/>
      <name val="바탕체"/>
      <family val="1"/>
    </font>
    <font>
      <sz val="10"/>
      <color theme="1"/>
      <name val="바탕체"/>
      <family val="1"/>
    </font>
    <font>
      <sz val="10"/>
      <color theme="1"/>
      <name val="Arial Narrow"/>
      <family val="2"/>
    </font>
    <font>
      <b/>
      <sz val="14"/>
      <color theme="1"/>
      <name val="Times New Roman"/>
      <family val="1"/>
    </font>
    <font>
      <sz val="8"/>
      <color theme="1"/>
      <name val="바탕"/>
      <family val="1"/>
    </font>
    <font>
      <b/>
      <sz val="12"/>
      <color theme="1"/>
      <name val="바탕"/>
      <family val="1"/>
    </font>
    <font>
      <sz val="9"/>
      <color theme="1"/>
      <name val="HY견명조"/>
      <family val="1"/>
    </font>
    <font>
      <b/>
      <sz val="12"/>
      <color theme="1"/>
      <name val="Times New Roman"/>
      <family val="1"/>
    </font>
    <font>
      <sz val="8.5"/>
      <color theme="1"/>
      <name val="Times New Roman"/>
      <family val="1"/>
    </font>
    <font>
      <b/>
      <sz val="11"/>
      <color theme="1"/>
      <name val="돋움"/>
      <family val="3"/>
    </font>
    <font>
      <sz val="14"/>
      <color theme="1"/>
      <name val="돋움"/>
      <family val="3"/>
    </font>
    <font>
      <sz val="11"/>
      <color theme="1"/>
      <name val="바탕"/>
      <family val="1"/>
    </font>
    <font>
      <b/>
      <sz val="12.5"/>
      <color theme="1"/>
      <name val="바탕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3" borderId="3" applyNumberFormat="0" applyAlignment="0" applyProtection="0"/>
    <xf numFmtId="0" fontId="1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>
      <alignment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41" fontId="0" fillId="0" borderId="0" applyFont="0" applyFill="0" applyBorder="0" applyAlignment="0" applyProtection="0"/>
    <xf numFmtId="206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4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185" fontId="13" fillId="0" borderId="0" applyFont="0" applyFill="0" applyBorder="0" applyAlignment="0" applyProtection="0"/>
    <xf numFmtId="0" fontId="26" fillId="0" borderId="0">
      <alignment/>
      <protection/>
    </xf>
    <xf numFmtId="20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26" fillId="0" borderId="0">
      <alignment/>
      <protection/>
    </xf>
    <xf numFmtId="211" fontId="26" fillId="0" borderId="0">
      <alignment/>
      <protection/>
    </xf>
    <xf numFmtId="38" fontId="27" fillId="24" borderId="0" applyNumberFormat="0" applyBorder="0" applyAlignment="0" applyProtection="0"/>
    <xf numFmtId="0" fontId="28" fillId="0" borderId="0">
      <alignment horizontal="left"/>
      <protection/>
    </xf>
    <xf numFmtId="0" fontId="29" fillId="0" borderId="10" applyNumberFormat="0" applyAlignment="0" applyProtection="0"/>
    <xf numFmtId="0" fontId="29" fillId="0" borderId="11">
      <alignment horizontal="left" vertical="center"/>
      <protection/>
    </xf>
    <xf numFmtId="10" fontId="27" fillId="24" borderId="12" applyNumberFormat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0" fillId="0" borderId="13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0" fontId="30" fillId="0" borderId="0">
      <alignment/>
      <protection/>
    </xf>
  </cellStyleXfs>
  <cellXfs count="1452">
    <xf numFmtId="0" fontId="0" fillId="0" borderId="0" xfId="0" applyNumberFormat="1" applyAlignment="1">
      <alignment/>
    </xf>
    <xf numFmtId="0" fontId="87" fillId="0" borderId="0" xfId="130" applyNumberFormat="1" applyFont="1" applyBorder="1" applyAlignment="1">
      <alignment horizontal="center" vertical="center"/>
      <protection/>
    </xf>
    <xf numFmtId="0" fontId="87" fillId="0" borderId="0" xfId="130" applyNumberFormat="1" applyFont="1" applyBorder="1" applyAlignment="1">
      <alignment vertical="center"/>
      <protection/>
    </xf>
    <xf numFmtId="0" fontId="88" fillId="0" borderId="0" xfId="130" applyNumberFormat="1" applyFont="1" applyBorder="1" applyAlignment="1">
      <alignment vertical="center"/>
      <protection/>
    </xf>
    <xf numFmtId="0" fontId="89" fillId="0" borderId="0" xfId="130" applyNumberFormat="1" applyFont="1" applyBorder="1" applyAlignment="1">
      <alignment horizontal="center" vertical="top"/>
      <protection/>
    </xf>
    <xf numFmtId="214" fontId="90" fillId="0" borderId="0" xfId="0" applyNumberFormat="1" applyFont="1" applyFill="1" applyBorder="1" applyAlignment="1">
      <alignment horizontal="right" vertical="center" shrinkToFit="1"/>
    </xf>
    <xf numFmtId="214" fontId="90" fillId="0" borderId="0" xfId="0" applyNumberFormat="1" applyFont="1" applyFill="1" applyBorder="1" applyAlignment="1">
      <alignment horizontal="right" vertical="top" shrinkToFit="1"/>
    </xf>
    <xf numFmtId="215" fontId="90" fillId="0" borderId="0" xfId="0" applyNumberFormat="1" applyFont="1" applyFill="1" applyBorder="1" applyAlignment="1">
      <alignment horizontal="right" vertical="center" shrinkToFit="1"/>
    </xf>
    <xf numFmtId="180" fontId="87" fillId="0" borderId="0" xfId="0" applyNumberFormat="1" applyFont="1" applyFill="1" applyBorder="1" applyAlignment="1">
      <alignment horizontal="right" vertical="center"/>
    </xf>
    <xf numFmtId="0" fontId="89" fillId="0" borderId="0" xfId="0" applyFont="1" applyAlignment="1">
      <alignment vertical="center"/>
    </xf>
    <xf numFmtId="0" fontId="87" fillId="0" borderId="0" xfId="130" applyNumberFormat="1" applyFont="1" applyFill="1" applyBorder="1" applyAlignment="1">
      <alignment vertical="center"/>
      <protection/>
    </xf>
    <xf numFmtId="0" fontId="91" fillId="0" borderId="0" xfId="130" applyNumberFormat="1" applyFont="1" applyFill="1" applyBorder="1" applyAlignment="1">
      <alignment vertical="center"/>
      <protection/>
    </xf>
    <xf numFmtId="0" fontId="89" fillId="0" borderId="0" xfId="130" applyNumberFormat="1" applyFont="1" applyFill="1" applyAlignment="1">
      <alignment horizontal="center" vertical="center"/>
      <protection/>
    </xf>
    <xf numFmtId="41" fontId="89" fillId="0" borderId="14" xfId="130" applyNumberFormat="1" applyFont="1" applyFill="1" applyBorder="1" applyAlignment="1">
      <alignment horizontal="center" vertical="center"/>
      <protection/>
    </xf>
    <xf numFmtId="49" fontId="89" fillId="0" borderId="0" xfId="130" applyNumberFormat="1" applyFont="1" applyFill="1" applyBorder="1" applyAlignment="1">
      <alignment horizontal="centerContinuous" vertical="center"/>
      <protection/>
    </xf>
    <xf numFmtId="191" fontId="87" fillId="0" borderId="15" xfId="0" applyNumberFormat="1" applyFont="1" applyFill="1" applyBorder="1" applyAlignment="1">
      <alignment horizontal="center" vertical="center" shrinkToFit="1"/>
    </xf>
    <xf numFmtId="191" fontId="87" fillId="0" borderId="16" xfId="0" applyNumberFormat="1" applyFont="1" applyFill="1" applyBorder="1" applyAlignment="1">
      <alignment horizontal="center" vertical="center" shrinkToFit="1"/>
    </xf>
    <xf numFmtId="188" fontId="87" fillId="0" borderId="0" xfId="123" applyNumberFormat="1" applyFont="1" applyFill="1" applyBorder="1" applyAlignment="1">
      <alignment horizontal="right" vertical="center" wrapText="1"/>
      <protection/>
    </xf>
    <xf numFmtId="41" fontId="89" fillId="0" borderId="0" xfId="130" applyNumberFormat="1" applyFont="1" applyFill="1" applyBorder="1" applyAlignment="1">
      <alignment vertical="center"/>
      <protection/>
    </xf>
    <xf numFmtId="41" fontId="87" fillId="0" borderId="0" xfId="130" applyNumberFormat="1" applyFont="1" applyFill="1" applyBorder="1" applyAlignment="1">
      <alignment vertical="center"/>
      <protection/>
    </xf>
    <xf numFmtId="41" fontId="87" fillId="0" borderId="0" xfId="130" applyNumberFormat="1" applyFont="1" applyFill="1" applyBorder="1" applyAlignment="1">
      <alignment horizontal="center" vertical="center"/>
      <protection/>
    </xf>
    <xf numFmtId="186" fontId="87" fillId="0" borderId="0" xfId="130" applyNumberFormat="1" applyFont="1" applyFill="1" applyBorder="1" applyAlignment="1">
      <alignment vertical="center"/>
      <protection/>
    </xf>
    <xf numFmtId="41" fontId="87" fillId="0" borderId="0" xfId="130" applyNumberFormat="1" applyFont="1" applyFill="1" applyBorder="1" applyAlignment="1">
      <alignment horizontal="right" vertical="center"/>
      <protection/>
    </xf>
    <xf numFmtId="0" fontId="89" fillId="0" borderId="0" xfId="130" applyNumberFormat="1" applyFont="1" applyFill="1" applyBorder="1" applyAlignment="1">
      <alignment vertical="center"/>
      <protection/>
    </xf>
    <xf numFmtId="41" fontId="89" fillId="0" borderId="0" xfId="130" applyNumberFormat="1" applyFont="1" applyFill="1" applyBorder="1" applyAlignment="1">
      <alignment horizontal="center" vertical="center"/>
      <protection/>
    </xf>
    <xf numFmtId="0" fontId="89" fillId="0" borderId="0" xfId="130" applyNumberFormat="1" applyFont="1" applyFill="1" applyBorder="1" applyAlignment="1" applyProtection="1">
      <alignment horizontal="left" vertical="center"/>
      <protection locked="0"/>
    </xf>
    <xf numFmtId="0" fontId="87" fillId="0" borderId="0" xfId="130" applyNumberFormat="1" applyFont="1" applyFill="1" applyBorder="1" applyAlignment="1" applyProtection="1">
      <alignment horizontal="left" vertical="center"/>
      <protection locked="0"/>
    </xf>
    <xf numFmtId="193" fontId="87" fillId="0" borderId="0" xfId="130" applyNumberFormat="1" applyFont="1" applyFill="1" applyBorder="1" applyAlignment="1">
      <alignment vertical="center"/>
      <protection/>
    </xf>
    <xf numFmtId="41" fontId="87" fillId="0" borderId="0" xfId="130" applyNumberFormat="1" applyFont="1" applyFill="1" applyBorder="1" applyAlignment="1">
      <alignment horizontal="left" vertical="center"/>
      <protection/>
    </xf>
    <xf numFmtId="0" fontId="92" fillId="0" borderId="0" xfId="130" applyNumberFormat="1" applyFont="1" applyFill="1" applyBorder="1" applyAlignment="1">
      <alignment horizontal="left" vertical="center"/>
      <protection/>
    </xf>
    <xf numFmtId="41" fontId="91" fillId="0" borderId="0" xfId="130" applyNumberFormat="1" applyFont="1" applyFill="1" applyBorder="1" applyAlignment="1">
      <alignment vertical="center"/>
      <protection/>
    </xf>
    <xf numFmtId="41" fontId="91" fillId="0" borderId="0" xfId="130" applyNumberFormat="1" applyFont="1" applyFill="1" applyBorder="1" applyAlignment="1">
      <alignment horizontal="center" vertical="center"/>
      <protection/>
    </xf>
    <xf numFmtId="186" fontId="91" fillId="0" borderId="0" xfId="130" applyNumberFormat="1" applyFont="1" applyFill="1" applyBorder="1" applyAlignment="1">
      <alignment vertical="center"/>
      <protection/>
    </xf>
    <xf numFmtId="0" fontId="92" fillId="0" borderId="0" xfId="130" applyNumberFormat="1" applyFont="1" applyFill="1" applyBorder="1" applyAlignment="1">
      <alignment horizontal="right" vertical="center"/>
      <protection/>
    </xf>
    <xf numFmtId="0" fontId="87" fillId="0" borderId="0" xfId="130" applyNumberFormat="1" applyFont="1" applyFill="1" applyAlignment="1">
      <alignment horizontal="center" vertical="center"/>
      <protection/>
    </xf>
    <xf numFmtId="186" fontId="87" fillId="0" borderId="0" xfId="130" applyNumberFormat="1" applyFont="1" applyFill="1" applyAlignment="1">
      <alignment horizontal="center" vertical="center"/>
      <protection/>
    </xf>
    <xf numFmtId="0" fontId="89" fillId="0" borderId="17" xfId="130" applyNumberFormat="1" applyFont="1" applyFill="1" applyBorder="1" applyAlignment="1">
      <alignment vertical="center"/>
      <protection/>
    </xf>
    <xf numFmtId="0" fontId="87" fillId="0" borderId="17" xfId="130" applyNumberFormat="1" applyFont="1" applyFill="1" applyBorder="1" applyAlignment="1">
      <alignment vertical="center"/>
      <protection/>
    </xf>
    <xf numFmtId="0" fontId="87" fillId="0" borderId="17" xfId="130" applyNumberFormat="1" applyFont="1" applyFill="1" applyBorder="1" applyAlignment="1">
      <alignment horizontal="center" vertical="center"/>
      <protection/>
    </xf>
    <xf numFmtId="186" fontId="87" fillId="0" borderId="17" xfId="130" applyNumberFormat="1" applyFont="1" applyFill="1" applyBorder="1" applyAlignment="1">
      <alignment vertical="center"/>
      <protection/>
    </xf>
    <xf numFmtId="0" fontId="87" fillId="0" borderId="17" xfId="130" applyNumberFormat="1" applyFont="1" applyFill="1" applyBorder="1" applyAlignment="1">
      <alignment horizontal="right" vertical="center"/>
      <protection/>
    </xf>
    <xf numFmtId="49" fontId="89" fillId="0" borderId="18" xfId="130" applyNumberFormat="1" applyFont="1" applyFill="1" applyBorder="1" applyAlignment="1">
      <alignment horizontal="centerContinuous" vertical="center"/>
      <protection/>
    </xf>
    <xf numFmtId="41" fontId="87" fillId="0" borderId="19" xfId="130" applyNumberFormat="1" applyFont="1" applyFill="1" applyBorder="1" applyAlignment="1">
      <alignment horizontal="centerContinuous" vertical="center"/>
      <protection/>
    </xf>
    <xf numFmtId="41" fontId="87" fillId="0" borderId="20" xfId="130" applyNumberFormat="1" applyFont="1" applyFill="1" applyBorder="1" applyAlignment="1">
      <alignment horizontal="centerContinuous" vertical="center"/>
      <protection/>
    </xf>
    <xf numFmtId="41" fontId="87" fillId="0" borderId="21" xfId="130" applyNumberFormat="1" applyFont="1" applyFill="1" applyBorder="1" applyAlignment="1">
      <alignment horizontal="centerContinuous" vertical="center"/>
      <protection/>
    </xf>
    <xf numFmtId="49" fontId="89" fillId="0" borderId="22" xfId="130" applyNumberFormat="1" applyFont="1" applyFill="1" applyBorder="1" applyAlignment="1">
      <alignment horizontal="centerContinuous" vertical="center"/>
      <protection/>
    </xf>
    <xf numFmtId="186" fontId="87" fillId="0" borderId="14" xfId="130" applyNumberFormat="1" applyFont="1" applyFill="1" applyBorder="1" applyAlignment="1">
      <alignment horizontal="center" vertical="center"/>
      <protection/>
    </xf>
    <xf numFmtId="41" fontId="89" fillId="0" borderId="15" xfId="130" applyNumberFormat="1" applyFont="1" applyFill="1" applyBorder="1" applyAlignment="1">
      <alignment horizontal="center" vertical="center"/>
      <protection/>
    </xf>
    <xf numFmtId="49" fontId="87" fillId="0" borderId="23" xfId="130" applyNumberFormat="1" applyFont="1" applyFill="1" applyBorder="1" applyAlignment="1">
      <alignment horizontal="centerContinuous" vertical="center"/>
      <protection/>
    </xf>
    <xf numFmtId="41" fontId="89" fillId="0" borderId="24" xfId="130" applyNumberFormat="1" applyFont="1" applyFill="1" applyBorder="1" applyAlignment="1">
      <alignment horizontal="centerContinuous" vertical="center"/>
      <protection/>
    </xf>
    <xf numFmtId="41" fontId="87" fillId="0" borderId="25" xfId="130" applyNumberFormat="1" applyFont="1" applyFill="1" applyBorder="1" applyAlignment="1">
      <alignment horizontal="center" vertical="center"/>
      <protection/>
    </xf>
    <xf numFmtId="41" fontId="87" fillId="0" borderId="11" xfId="130" applyNumberFormat="1" applyFont="1" applyFill="1" applyBorder="1" applyAlignment="1">
      <alignment horizontal="center" vertical="center"/>
      <protection/>
    </xf>
    <xf numFmtId="41" fontId="87" fillId="0" borderId="26" xfId="130" applyNumberFormat="1" applyFont="1" applyFill="1" applyBorder="1" applyAlignment="1">
      <alignment horizontal="left" vertical="center"/>
      <protection/>
    </xf>
    <xf numFmtId="41" fontId="87" fillId="0" borderId="16" xfId="130" applyNumberFormat="1" applyFont="1" applyFill="1" applyBorder="1" applyAlignment="1">
      <alignment horizontal="centerContinuous" vertical="center"/>
      <protection/>
    </xf>
    <xf numFmtId="186" fontId="89" fillId="0" borderId="27" xfId="130" applyNumberFormat="1" applyFont="1" applyFill="1" applyBorder="1" applyAlignment="1">
      <alignment horizontal="centerContinuous" vertical="center"/>
      <protection/>
    </xf>
    <xf numFmtId="41" fontId="89" fillId="0" borderId="27" xfId="130" applyNumberFormat="1" applyFont="1" applyFill="1" applyBorder="1" applyAlignment="1">
      <alignment horizontal="center" vertical="center" wrapText="1"/>
      <protection/>
    </xf>
    <xf numFmtId="41" fontId="89" fillId="0" borderId="15" xfId="130" applyNumberFormat="1" applyFont="1" applyFill="1" applyBorder="1" applyAlignment="1">
      <alignment horizontal="center" vertical="center" shrinkToFit="1"/>
      <protection/>
    </xf>
    <xf numFmtId="0" fontId="87" fillId="0" borderId="0" xfId="130" applyNumberFormat="1" applyFont="1" applyFill="1" applyAlignment="1">
      <alignment horizontal="center" vertical="center" shrinkToFit="1"/>
      <protection/>
    </xf>
    <xf numFmtId="41" fontId="87" fillId="0" borderId="23" xfId="130" applyNumberFormat="1" applyFont="1" applyFill="1" applyBorder="1" applyAlignment="1">
      <alignment horizontal="centerContinuous" vertical="center" shrinkToFit="1"/>
      <protection/>
    </xf>
    <xf numFmtId="41" fontId="89" fillId="0" borderId="24" xfId="130" applyNumberFormat="1" applyFont="1" applyFill="1" applyBorder="1" applyAlignment="1">
      <alignment horizontal="centerContinuous" vertical="center" shrinkToFit="1"/>
      <protection/>
    </xf>
    <xf numFmtId="41" fontId="89" fillId="0" borderId="28" xfId="130" applyNumberFormat="1" applyFont="1" applyFill="1" applyBorder="1" applyAlignment="1">
      <alignment horizontal="centerContinuous" vertical="center" shrinkToFit="1"/>
      <protection/>
    </xf>
    <xf numFmtId="41" fontId="89" fillId="0" borderId="27" xfId="130" applyNumberFormat="1" applyFont="1" applyFill="1" applyBorder="1" applyAlignment="1">
      <alignment horizontal="center" vertical="center" shrinkToFit="1"/>
      <protection/>
    </xf>
    <xf numFmtId="41" fontId="89" fillId="0" borderId="27" xfId="130" applyNumberFormat="1" applyFont="1" applyFill="1" applyBorder="1" applyAlignment="1">
      <alignment horizontal="centerContinuous" vertical="center" shrinkToFit="1"/>
      <protection/>
    </xf>
    <xf numFmtId="186" fontId="87" fillId="0" borderId="27" xfId="0" applyNumberFormat="1" applyFont="1" applyFill="1" applyBorder="1" applyAlignment="1">
      <alignment horizontal="center" vertical="center" shrinkToFit="1"/>
    </xf>
    <xf numFmtId="191" fontId="87" fillId="0" borderId="0" xfId="0" applyNumberFormat="1" applyFont="1" applyFill="1" applyBorder="1" applyAlignment="1">
      <alignment horizontal="center" vertical="center" shrinkToFit="1"/>
    </xf>
    <xf numFmtId="41" fontId="87" fillId="0" borderId="0" xfId="130" applyNumberFormat="1" applyFont="1" applyFill="1" applyBorder="1" applyAlignment="1">
      <alignment horizontal="center" vertical="center" shrinkToFit="1"/>
      <protection/>
    </xf>
    <xf numFmtId="41" fontId="89" fillId="0" borderId="16" xfId="130" applyNumberFormat="1" applyFont="1" applyFill="1" applyBorder="1" applyAlignment="1">
      <alignment horizontal="center" vertical="center" shrinkToFit="1"/>
      <protection/>
    </xf>
    <xf numFmtId="41" fontId="87" fillId="0" borderId="29" xfId="130" applyNumberFormat="1" applyFont="1" applyFill="1" applyBorder="1" applyAlignment="1">
      <alignment horizontal="centerContinuous" vertical="center" shrinkToFit="1"/>
      <protection/>
    </xf>
    <xf numFmtId="41" fontId="87" fillId="0" borderId="29" xfId="130" applyNumberFormat="1" applyFont="1" applyFill="1" applyBorder="1" applyAlignment="1">
      <alignment horizontal="center" vertical="center" shrinkToFit="1"/>
      <protection/>
    </xf>
    <xf numFmtId="41" fontId="87" fillId="0" borderId="30" xfId="130" applyNumberFormat="1" applyFont="1" applyFill="1" applyBorder="1" applyAlignment="1">
      <alignment horizontal="centerContinuous" vertical="center" shrinkToFit="1"/>
      <protection/>
    </xf>
    <xf numFmtId="41" fontId="87" fillId="0" borderId="30" xfId="130" applyNumberFormat="1" applyFont="1" applyFill="1" applyBorder="1" applyAlignment="1">
      <alignment horizontal="center" vertical="center" shrinkToFit="1"/>
      <protection/>
    </xf>
    <xf numFmtId="186" fontId="87" fillId="0" borderId="30" xfId="0" applyNumberFormat="1" applyFont="1" applyFill="1" applyBorder="1" applyAlignment="1">
      <alignment horizontal="center" vertical="center" shrinkToFit="1"/>
    </xf>
    <xf numFmtId="191" fontId="87" fillId="0" borderId="30" xfId="0" applyNumberFormat="1" applyFont="1" applyFill="1" applyBorder="1" applyAlignment="1">
      <alignment horizontal="center" vertical="center" shrinkToFit="1"/>
    </xf>
    <xf numFmtId="186" fontId="87" fillId="0" borderId="30" xfId="130" applyNumberFormat="1" applyFont="1" applyFill="1" applyBorder="1" applyAlignment="1">
      <alignment horizontal="center" vertical="center" shrinkToFit="1"/>
      <protection/>
    </xf>
    <xf numFmtId="41" fontId="87" fillId="0" borderId="26" xfId="130" applyNumberFormat="1" applyFont="1" applyFill="1" applyBorder="1" applyAlignment="1">
      <alignment horizontal="right" vertical="center" shrinkToFit="1"/>
      <protection/>
    </xf>
    <xf numFmtId="41" fontId="87" fillId="0" borderId="0" xfId="0" applyNumberFormat="1" applyFont="1" applyFill="1" applyBorder="1" applyAlignment="1">
      <alignment/>
    </xf>
    <xf numFmtId="191" fontId="87" fillId="0" borderId="0" xfId="0" applyNumberFormat="1" applyFont="1" applyFill="1" applyBorder="1" applyAlignment="1">
      <alignment vertical="center"/>
    </xf>
    <xf numFmtId="0" fontId="91" fillId="0" borderId="0" xfId="130" applyNumberFormat="1" applyFont="1" applyFill="1" applyAlignment="1">
      <alignment vertical="center"/>
      <protection/>
    </xf>
    <xf numFmtId="0" fontId="91" fillId="0" borderId="0" xfId="130" applyNumberFormat="1" applyFont="1" applyFill="1" applyBorder="1" applyAlignment="1">
      <alignment horizontal="center" vertical="center"/>
      <protection/>
    </xf>
    <xf numFmtId="0" fontId="87" fillId="0" borderId="0" xfId="130" applyNumberFormat="1" applyFont="1" applyFill="1" applyAlignment="1">
      <alignment vertical="center"/>
      <protection/>
    </xf>
    <xf numFmtId="0" fontId="87" fillId="0" borderId="0" xfId="130" applyNumberFormat="1" applyFont="1" applyFill="1" applyBorder="1" applyAlignment="1">
      <alignment horizontal="center" vertical="center"/>
      <protection/>
    </xf>
    <xf numFmtId="0" fontId="87" fillId="0" borderId="0" xfId="130" applyNumberFormat="1" applyFont="1" applyFill="1" applyBorder="1" applyAlignment="1">
      <alignment horizontal="right" vertical="center"/>
      <protection/>
    </xf>
    <xf numFmtId="0" fontId="93" fillId="0" borderId="0" xfId="130" applyNumberFormat="1" applyFont="1" applyFill="1" applyBorder="1" applyAlignment="1">
      <alignment vertical="center"/>
      <protection/>
    </xf>
    <xf numFmtId="186" fontId="89" fillId="0" borderId="0" xfId="130" applyNumberFormat="1" applyFont="1" applyFill="1" applyAlignment="1">
      <alignment horizontal="center" vertical="center"/>
      <protection/>
    </xf>
    <xf numFmtId="41" fontId="89" fillId="0" borderId="25" xfId="130" applyNumberFormat="1" applyFont="1" applyFill="1" applyBorder="1" applyAlignment="1">
      <alignment horizontal="center" vertical="center"/>
      <protection/>
    </xf>
    <xf numFmtId="41" fontId="89" fillId="0" borderId="11" xfId="130" applyNumberFormat="1" applyFont="1" applyFill="1" applyBorder="1" applyAlignment="1">
      <alignment horizontal="center" vertical="center"/>
      <protection/>
    </xf>
    <xf numFmtId="41" fontId="89" fillId="0" borderId="26" xfId="130" applyNumberFormat="1" applyFont="1" applyFill="1" applyBorder="1" applyAlignment="1">
      <alignment horizontal="left" vertical="center"/>
      <protection/>
    </xf>
    <xf numFmtId="41" fontId="89" fillId="0" borderId="16" xfId="130" applyNumberFormat="1" applyFont="1" applyFill="1" applyBorder="1" applyAlignment="1">
      <alignment horizontal="centerContinuous" vertical="center"/>
      <protection/>
    </xf>
    <xf numFmtId="0" fontId="87" fillId="0" borderId="23" xfId="130" applyNumberFormat="1" applyFont="1" applyFill="1" applyBorder="1" applyAlignment="1">
      <alignment horizontal="center" vertical="center" shrinkToFit="1"/>
      <protection/>
    </xf>
    <xf numFmtId="41" fontId="89" fillId="0" borderId="23" xfId="130" applyNumberFormat="1" applyFont="1" applyFill="1" applyBorder="1" applyAlignment="1">
      <alignment horizontal="centerContinuous" vertical="center" shrinkToFit="1"/>
      <protection/>
    </xf>
    <xf numFmtId="41" fontId="87" fillId="0" borderId="0" xfId="130" applyNumberFormat="1" applyFont="1" applyFill="1" applyBorder="1" applyAlignment="1">
      <alignment vertical="center" shrinkToFit="1"/>
      <protection/>
    </xf>
    <xf numFmtId="41" fontId="88" fillId="0" borderId="31" xfId="130" applyNumberFormat="1" applyFont="1" applyFill="1" applyBorder="1" applyAlignment="1">
      <alignment horizontal="center" vertical="center"/>
      <protection/>
    </xf>
    <xf numFmtId="193" fontId="87" fillId="0" borderId="0" xfId="123" applyNumberFormat="1" applyFont="1" applyFill="1" applyBorder="1" applyAlignment="1">
      <alignment horizontal="right" vertical="center" wrapText="1"/>
      <protection/>
    </xf>
    <xf numFmtId="41" fontId="88" fillId="0" borderId="24" xfId="130" applyNumberFormat="1" applyFont="1" applyFill="1" applyBorder="1" applyAlignment="1">
      <alignment horizontal="center" vertical="center"/>
      <protection/>
    </xf>
    <xf numFmtId="43" fontId="87" fillId="0" borderId="0" xfId="130" applyNumberFormat="1" applyFont="1" applyFill="1" applyBorder="1" applyAlignment="1">
      <alignment horizontal="right" vertical="center"/>
      <protection/>
    </xf>
    <xf numFmtId="41" fontId="93" fillId="0" borderId="0" xfId="130" applyNumberFormat="1" applyFont="1" applyFill="1" applyBorder="1" applyAlignment="1">
      <alignment vertical="center"/>
      <protection/>
    </xf>
    <xf numFmtId="41" fontId="87" fillId="0" borderId="0" xfId="85" applyNumberFormat="1" applyFont="1" applyFill="1" applyBorder="1" applyAlignment="1">
      <alignment vertical="center"/>
    </xf>
    <xf numFmtId="204" fontId="87" fillId="0" borderId="0" xfId="0" applyNumberFormat="1" applyFont="1" applyFill="1" applyBorder="1" applyAlignment="1">
      <alignment horizontal="center" vertical="center"/>
    </xf>
    <xf numFmtId="204" fontId="87" fillId="0" borderId="0" xfId="130" applyNumberFormat="1" applyFont="1" applyFill="1" applyBorder="1" applyAlignment="1">
      <alignment horizontal="right" vertical="center"/>
      <protection/>
    </xf>
    <xf numFmtId="186" fontId="87" fillId="0" borderId="0" xfId="0" applyNumberFormat="1" applyFont="1" applyFill="1" applyBorder="1" applyAlignment="1">
      <alignment vertical="center"/>
    </xf>
    <xf numFmtId="41" fontId="87" fillId="0" borderId="26" xfId="130" applyNumberFormat="1" applyFont="1" applyFill="1" applyBorder="1" applyAlignment="1">
      <alignment vertical="center" shrinkToFit="1"/>
      <protection/>
    </xf>
    <xf numFmtId="41" fontId="87" fillId="0" borderId="17" xfId="130" applyNumberFormat="1" applyFont="1" applyFill="1" applyBorder="1" applyAlignment="1">
      <alignment vertical="center"/>
      <protection/>
    </xf>
    <xf numFmtId="43" fontId="87" fillId="0" borderId="0" xfId="130" applyNumberFormat="1" applyFont="1" applyFill="1" applyBorder="1" applyAlignment="1">
      <alignment vertical="center"/>
      <protection/>
    </xf>
    <xf numFmtId="186" fontId="87" fillId="0" borderId="0" xfId="84" applyNumberFormat="1" applyFont="1" applyFill="1" applyBorder="1" applyAlignment="1" applyProtection="1">
      <alignment vertical="center"/>
      <protection/>
    </xf>
    <xf numFmtId="41" fontId="89" fillId="0" borderId="0" xfId="130" applyNumberFormat="1" applyFont="1" applyFill="1" applyBorder="1" applyAlignment="1">
      <alignment horizontal="left" vertical="center"/>
      <protection/>
    </xf>
    <xf numFmtId="41" fontId="87" fillId="0" borderId="18" xfId="130" applyNumberFormat="1" applyFont="1" applyFill="1" applyBorder="1" applyAlignment="1">
      <alignment horizontal="right" vertical="center"/>
      <protection/>
    </xf>
    <xf numFmtId="0" fontId="87" fillId="0" borderId="0" xfId="130" applyNumberFormat="1" applyFont="1" applyFill="1" applyBorder="1" applyAlignment="1">
      <alignment horizontal="center" vertical="center" shrinkToFit="1"/>
      <protection/>
    </xf>
    <xf numFmtId="41" fontId="87" fillId="0" borderId="23" xfId="130" applyNumberFormat="1" applyFont="1" applyFill="1" applyBorder="1" applyAlignment="1">
      <alignment horizontal="center" vertical="center" shrinkToFit="1"/>
      <protection/>
    </xf>
    <xf numFmtId="41" fontId="87" fillId="0" borderId="29" xfId="130" applyNumberFormat="1" applyFont="1" applyFill="1" applyBorder="1" applyAlignment="1">
      <alignment horizontal="right" vertical="center" shrinkToFit="1"/>
      <protection/>
    </xf>
    <xf numFmtId="41" fontId="87" fillId="0" borderId="27" xfId="130" applyNumberFormat="1" applyFont="1" applyFill="1" applyBorder="1" applyAlignment="1">
      <alignment horizontal="centerContinuous" vertical="center" shrinkToFit="1"/>
      <protection/>
    </xf>
    <xf numFmtId="41" fontId="87" fillId="0" borderId="27" xfId="130" applyNumberFormat="1" applyFont="1" applyFill="1" applyBorder="1" applyAlignment="1">
      <alignment horizontal="center" vertical="center" shrinkToFit="1"/>
      <protection/>
    </xf>
    <xf numFmtId="191" fontId="87" fillId="0" borderId="27" xfId="0" applyNumberFormat="1" applyFont="1" applyFill="1" applyBorder="1" applyAlignment="1">
      <alignment horizontal="center" vertical="center" shrinkToFit="1"/>
    </xf>
    <xf numFmtId="186" fontId="87" fillId="0" borderId="23" xfId="130" applyNumberFormat="1" applyFont="1" applyFill="1" applyBorder="1" applyAlignment="1">
      <alignment horizontal="center" vertical="center" shrinkToFit="1"/>
      <protection/>
    </xf>
    <xf numFmtId="43" fontId="87" fillId="0" borderId="0" xfId="130" applyNumberFormat="1" applyFont="1" applyFill="1" applyBorder="1" applyAlignment="1">
      <alignment vertical="center" shrinkToFit="1"/>
      <protection/>
    </xf>
    <xf numFmtId="186" fontId="87" fillId="0" borderId="0" xfId="85" applyNumberFormat="1" applyFont="1" applyFill="1" applyBorder="1" applyAlignment="1" applyProtection="1">
      <alignment vertical="center"/>
      <protection/>
    </xf>
    <xf numFmtId="186" fontId="87" fillId="0" borderId="27" xfId="130" applyNumberFormat="1" applyFont="1" applyFill="1" applyBorder="1" applyAlignment="1">
      <alignment horizontal="center" vertical="center" shrinkToFit="1"/>
      <protection/>
    </xf>
    <xf numFmtId="41" fontId="87" fillId="0" borderId="0" xfId="130" applyNumberFormat="1" applyFont="1" applyFill="1" applyBorder="1" applyAlignment="1">
      <alignment horizontal="centerContinuous" vertical="center"/>
      <protection/>
    </xf>
    <xf numFmtId="0" fontId="87" fillId="0" borderId="0" xfId="130" applyNumberFormat="1" applyFont="1" applyFill="1" applyBorder="1" applyAlignment="1">
      <alignment horizontal="left" vertical="center"/>
      <protection/>
    </xf>
    <xf numFmtId="41" fontId="87" fillId="0" borderId="23" xfId="130" applyNumberFormat="1" applyFont="1" applyFill="1" applyBorder="1" applyAlignment="1">
      <alignment horizontal="center" vertical="center"/>
      <protection/>
    </xf>
    <xf numFmtId="0" fontId="89" fillId="0" borderId="0" xfId="130" applyNumberFormat="1" applyFont="1" applyFill="1" applyBorder="1" applyAlignment="1">
      <alignment horizontal="left" vertical="center"/>
      <protection/>
    </xf>
    <xf numFmtId="0" fontId="87" fillId="0" borderId="0" xfId="130" applyNumberFormat="1" applyFont="1" applyFill="1" applyBorder="1" applyAlignment="1">
      <alignment horizontal="left" vertical="center"/>
      <protection/>
    </xf>
    <xf numFmtId="0" fontId="92" fillId="0" borderId="0" xfId="130" applyNumberFormat="1" applyFont="1" applyBorder="1" applyAlignment="1">
      <alignment horizontal="left" vertical="center"/>
      <protection/>
    </xf>
    <xf numFmtId="0" fontId="92" fillId="0" borderId="0" xfId="130" applyNumberFormat="1" applyFont="1" applyAlignment="1">
      <alignment horizontal="center" vertical="center"/>
      <protection/>
    </xf>
    <xf numFmtId="0" fontId="92" fillId="0" borderId="0" xfId="130" applyNumberFormat="1" applyFont="1" applyAlignment="1">
      <alignment vertical="center"/>
      <protection/>
    </xf>
    <xf numFmtId="0" fontId="92" fillId="0" borderId="0" xfId="130" applyNumberFormat="1" applyFont="1" applyBorder="1" applyAlignment="1">
      <alignment horizontal="right" vertical="center"/>
      <protection/>
    </xf>
    <xf numFmtId="0" fontId="92" fillId="0" borderId="0" xfId="130" applyNumberFormat="1" applyFont="1" applyBorder="1" applyAlignment="1">
      <alignment vertical="center"/>
      <protection/>
    </xf>
    <xf numFmtId="0" fontId="94" fillId="0" borderId="0" xfId="130" applyNumberFormat="1" applyFont="1" applyBorder="1" applyAlignment="1">
      <alignment horizontal="left" vertical="center"/>
      <protection/>
    </xf>
    <xf numFmtId="0" fontId="94" fillId="0" borderId="0" xfId="130" applyNumberFormat="1" applyFont="1" applyAlignment="1">
      <alignment horizontal="center" vertical="center"/>
      <protection/>
    </xf>
    <xf numFmtId="0" fontId="94" fillId="0" borderId="0" xfId="130" applyNumberFormat="1" applyFont="1" applyAlignment="1">
      <alignment vertical="center"/>
      <protection/>
    </xf>
    <xf numFmtId="0" fontId="94" fillId="0" borderId="0" xfId="130" applyNumberFormat="1" applyFont="1" applyBorder="1" applyAlignment="1">
      <alignment horizontal="right" vertical="center"/>
      <protection/>
    </xf>
    <xf numFmtId="0" fontId="94" fillId="0" borderId="0" xfId="130" applyNumberFormat="1" applyFont="1" applyBorder="1" applyAlignment="1">
      <alignment vertical="center"/>
      <protection/>
    </xf>
    <xf numFmtId="0" fontId="95" fillId="0" borderId="0" xfId="130" applyNumberFormat="1" applyFont="1" applyBorder="1" applyAlignment="1">
      <alignment vertical="center"/>
      <protection/>
    </xf>
    <xf numFmtId="0" fontId="87" fillId="0" borderId="0" xfId="130" applyNumberFormat="1" applyFont="1" applyAlignment="1">
      <alignment horizontal="center" vertical="center"/>
      <protection/>
    </xf>
    <xf numFmtId="0" fontId="87" fillId="0" borderId="0" xfId="130" applyNumberFormat="1" applyFont="1" applyAlignment="1">
      <alignment vertical="center"/>
      <protection/>
    </xf>
    <xf numFmtId="0" fontId="87" fillId="0" borderId="0" xfId="130" applyNumberFormat="1" applyFont="1" applyAlignment="1">
      <alignment horizontal="right" vertical="center"/>
      <protection/>
    </xf>
    <xf numFmtId="0" fontId="89" fillId="0" borderId="17" xfId="130" applyNumberFormat="1" applyFont="1" applyBorder="1" applyAlignment="1">
      <alignment vertical="center"/>
      <protection/>
    </xf>
    <xf numFmtId="0" fontId="87" fillId="0" borderId="17" xfId="130" applyNumberFormat="1" applyFont="1" applyBorder="1" applyAlignment="1">
      <alignment horizontal="center" vertical="center"/>
      <protection/>
    </xf>
    <xf numFmtId="0" fontId="87" fillId="0" borderId="17" xfId="130" applyNumberFormat="1" applyFont="1" applyBorder="1" applyAlignment="1">
      <alignment vertical="center"/>
      <protection/>
    </xf>
    <xf numFmtId="176" fontId="87" fillId="0" borderId="17" xfId="130" applyNumberFormat="1" applyFont="1" applyBorder="1" applyAlignment="1">
      <alignment horizontal="centerContinuous" vertical="center"/>
      <protection/>
    </xf>
    <xf numFmtId="0" fontId="87" fillId="0" borderId="17" xfId="130" applyNumberFormat="1" applyFont="1" applyBorder="1" applyAlignment="1">
      <alignment horizontal="right" vertical="center"/>
      <protection/>
    </xf>
    <xf numFmtId="0" fontId="87" fillId="0" borderId="18" xfId="130" applyNumberFormat="1" applyFont="1" applyBorder="1" applyAlignment="1">
      <alignment horizontal="center" vertical="center"/>
      <protection/>
    </xf>
    <xf numFmtId="0" fontId="87" fillId="0" borderId="32" xfId="130" applyNumberFormat="1" applyFont="1" applyBorder="1" applyAlignment="1">
      <alignment horizontal="center" vertical="center"/>
      <protection/>
    </xf>
    <xf numFmtId="0" fontId="87" fillId="0" borderId="14" xfId="130" applyNumberFormat="1" applyFont="1" applyBorder="1" applyAlignment="1">
      <alignment horizontal="center" vertical="center"/>
      <protection/>
    </xf>
    <xf numFmtId="0" fontId="87" fillId="0" borderId="22" xfId="130" applyNumberFormat="1" applyFont="1" applyBorder="1" applyAlignment="1">
      <alignment horizontal="center" vertical="center"/>
      <protection/>
    </xf>
    <xf numFmtId="176" fontId="87" fillId="0" borderId="22" xfId="130" applyNumberFormat="1" applyFont="1" applyBorder="1" applyAlignment="1">
      <alignment horizontal="centerContinuous" vertical="center"/>
      <protection/>
    </xf>
    <xf numFmtId="0" fontId="89" fillId="0" borderId="0" xfId="130" applyNumberFormat="1" applyFont="1" applyAlignment="1">
      <alignment horizontal="center" vertical="center"/>
      <protection/>
    </xf>
    <xf numFmtId="0" fontId="89" fillId="0" borderId="0" xfId="130" applyNumberFormat="1" applyFont="1" applyBorder="1" applyAlignment="1">
      <alignment horizontal="center" vertical="center"/>
      <protection/>
    </xf>
    <xf numFmtId="0" fontId="89" fillId="0" borderId="23" xfId="130" applyNumberFormat="1" applyFont="1" applyBorder="1" applyAlignment="1">
      <alignment horizontal="center" vertical="center"/>
      <protection/>
    </xf>
    <xf numFmtId="0" fontId="89" fillId="0" borderId="15" xfId="130" applyNumberFormat="1" applyFont="1" applyBorder="1" applyAlignment="1">
      <alignment horizontal="center" vertical="center"/>
      <protection/>
    </xf>
    <xf numFmtId="0" fontId="87" fillId="0" borderId="15" xfId="130" applyNumberFormat="1" applyFont="1" applyBorder="1" applyAlignment="1">
      <alignment horizontal="center" vertical="center"/>
      <protection/>
    </xf>
    <xf numFmtId="0" fontId="87" fillId="0" borderId="23" xfId="130" applyNumberFormat="1" applyFont="1" applyBorder="1" applyAlignment="1">
      <alignment horizontal="center" vertical="center"/>
      <protection/>
    </xf>
    <xf numFmtId="0" fontId="89" fillId="0" borderId="28" xfId="130" applyNumberFormat="1" applyFont="1" applyBorder="1" applyAlignment="1">
      <alignment horizontal="center" vertical="center"/>
      <protection/>
    </xf>
    <xf numFmtId="1" fontId="87" fillId="0" borderId="0" xfId="130" applyNumberFormat="1" applyFont="1" applyAlignment="1">
      <alignment horizontal="center" vertical="center"/>
      <protection/>
    </xf>
    <xf numFmtId="177" fontId="89" fillId="0" borderId="24" xfId="130" applyNumberFormat="1" applyFont="1" applyBorder="1" applyAlignment="1">
      <alignment horizontal="center" vertical="center"/>
      <protection/>
    </xf>
    <xf numFmtId="0" fontId="87" fillId="0" borderId="27" xfId="130" applyNumberFormat="1" applyFont="1" applyBorder="1" applyAlignment="1">
      <alignment horizontal="center" vertical="center"/>
      <protection/>
    </xf>
    <xf numFmtId="1" fontId="87" fillId="0" borderId="27" xfId="130" applyNumberFormat="1" applyFont="1" applyBorder="1" applyAlignment="1">
      <alignment horizontal="center" vertical="center"/>
      <protection/>
    </xf>
    <xf numFmtId="177" fontId="87" fillId="0" borderId="23" xfId="130" applyNumberFormat="1" applyFont="1" applyBorder="1" applyAlignment="1">
      <alignment horizontal="center" vertical="center"/>
      <protection/>
    </xf>
    <xf numFmtId="0" fontId="87" fillId="0" borderId="26" xfId="130" applyNumberFormat="1" applyFont="1" applyBorder="1" applyAlignment="1">
      <alignment horizontal="center" vertical="center"/>
      <protection/>
    </xf>
    <xf numFmtId="0" fontId="87" fillId="0" borderId="29" xfId="130" applyNumberFormat="1" applyFont="1" applyBorder="1" applyAlignment="1">
      <alignment horizontal="center" vertical="center"/>
      <protection/>
    </xf>
    <xf numFmtId="0" fontId="87" fillId="0" borderId="30" xfId="130" applyNumberFormat="1" applyFont="1" applyBorder="1" applyAlignment="1">
      <alignment horizontal="center" vertical="center"/>
      <protection/>
    </xf>
    <xf numFmtId="0" fontId="87" fillId="0" borderId="16" xfId="130" applyNumberFormat="1" applyFont="1" applyBorder="1" applyAlignment="1">
      <alignment horizontal="center" vertical="center"/>
      <protection/>
    </xf>
    <xf numFmtId="0" fontId="87" fillId="0" borderId="26" xfId="130" applyNumberFormat="1" applyFont="1" applyBorder="1" applyAlignment="1">
      <alignment horizontal="right" vertical="center"/>
      <protection/>
    </xf>
    <xf numFmtId="176" fontId="87" fillId="0" borderId="29" xfId="130" applyNumberFormat="1" applyFont="1" applyBorder="1" applyAlignment="1">
      <alignment horizontal="centerContinuous" vertical="center"/>
      <protection/>
    </xf>
    <xf numFmtId="1" fontId="87" fillId="0" borderId="30" xfId="130" applyNumberFormat="1" applyFont="1" applyBorder="1" applyAlignment="1">
      <alignment horizontal="center" vertical="center"/>
      <protection/>
    </xf>
    <xf numFmtId="177" fontId="87" fillId="0" borderId="29" xfId="130" applyNumberFormat="1" applyFont="1" applyBorder="1" applyAlignment="1">
      <alignment horizontal="center" vertical="center"/>
      <protection/>
    </xf>
    <xf numFmtId="0" fontId="87" fillId="0" borderId="15" xfId="130" applyFont="1" applyBorder="1" applyAlignment="1" quotePrefix="1">
      <alignment horizontal="center" vertical="center"/>
      <protection/>
    </xf>
    <xf numFmtId="191" fontId="87" fillId="0" borderId="0" xfId="130" applyNumberFormat="1" applyFont="1" applyBorder="1" applyAlignment="1">
      <alignment horizontal="center" vertical="center"/>
      <protection/>
    </xf>
    <xf numFmtId="178" fontId="87" fillId="0" borderId="0" xfId="130" applyNumberFormat="1" applyFont="1" applyBorder="1" applyAlignment="1">
      <alignment horizontal="center" vertical="center"/>
      <protection/>
    </xf>
    <xf numFmtId="41" fontId="87" fillId="0" borderId="0" xfId="136" applyNumberFormat="1" applyFont="1" applyBorder="1" applyAlignment="1" applyProtection="1">
      <alignment horizontal="center" vertical="center"/>
      <protection locked="0"/>
    </xf>
    <xf numFmtId="179" fontId="87" fillId="0" borderId="0" xfId="130" applyNumberFormat="1" applyFont="1" applyBorder="1" applyAlignment="1">
      <alignment horizontal="center" vertical="center"/>
      <protection/>
    </xf>
    <xf numFmtId="192" fontId="87" fillId="0" borderId="0" xfId="130" applyNumberFormat="1" applyFont="1" applyBorder="1" applyAlignment="1">
      <alignment horizontal="center" vertical="center"/>
      <protection/>
    </xf>
    <xf numFmtId="177" fontId="87" fillId="0" borderId="0" xfId="130" applyNumberFormat="1" applyFont="1" applyBorder="1" applyAlignment="1">
      <alignment horizontal="center" vertical="center"/>
      <protection/>
    </xf>
    <xf numFmtId="0" fontId="87" fillId="0" borderId="23" xfId="130" applyFont="1" applyBorder="1" applyAlignment="1" quotePrefix="1">
      <alignment horizontal="center" vertical="center"/>
      <protection/>
    </xf>
    <xf numFmtId="180" fontId="87" fillId="0" borderId="0" xfId="85" applyNumberFormat="1" applyFont="1" applyBorder="1" applyAlignment="1" quotePrefix="1">
      <alignment horizontal="center" vertical="center"/>
    </xf>
    <xf numFmtId="191" fontId="87" fillId="0" borderId="0" xfId="130" applyNumberFormat="1" applyFont="1" applyBorder="1" applyAlignment="1" quotePrefix="1">
      <alignment horizontal="center" vertical="center"/>
      <protection/>
    </xf>
    <xf numFmtId="178" fontId="87" fillId="0" borderId="0" xfId="130" applyNumberFormat="1" applyFont="1" applyBorder="1" applyAlignment="1" quotePrefix="1">
      <alignment horizontal="center" vertical="center"/>
      <protection/>
    </xf>
    <xf numFmtId="41" fontId="87" fillId="0" borderId="0" xfId="85" applyFont="1" applyBorder="1" applyAlignment="1" quotePrefix="1">
      <alignment horizontal="center" vertical="center"/>
    </xf>
    <xf numFmtId="180" fontId="96" fillId="0" borderId="0" xfId="130" applyNumberFormat="1" applyFont="1" applyBorder="1" applyAlignment="1" quotePrefix="1">
      <alignment horizontal="centerContinuous" vertical="center"/>
      <protection/>
    </xf>
    <xf numFmtId="1" fontId="87" fillId="0" borderId="0" xfId="130" applyNumberFormat="1" applyFont="1" applyBorder="1" applyAlignment="1" quotePrefix="1">
      <alignment horizontal="center" vertical="center"/>
      <protection/>
    </xf>
    <xf numFmtId="49" fontId="87" fillId="0" borderId="0" xfId="130" applyNumberFormat="1" applyFont="1" applyBorder="1" applyAlignment="1" quotePrefix="1">
      <alignment horizontal="center" vertical="center"/>
      <protection/>
    </xf>
    <xf numFmtId="213" fontId="87" fillId="0" borderId="0" xfId="130" applyNumberFormat="1" applyFont="1" applyBorder="1" applyAlignment="1">
      <alignment horizontal="center" vertical="center"/>
      <protection/>
    </xf>
    <xf numFmtId="180" fontId="87" fillId="0" borderId="0" xfId="130" applyNumberFormat="1" applyFont="1" applyBorder="1" applyAlignment="1">
      <alignment horizontal="centerContinuous" vertical="center"/>
      <protection/>
    </xf>
    <xf numFmtId="180" fontId="96" fillId="0" borderId="0" xfId="130" applyNumberFormat="1" applyFont="1" applyBorder="1" applyAlignment="1">
      <alignment horizontal="centerContinuous" vertical="center"/>
      <protection/>
    </xf>
    <xf numFmtId="180" fontId="87" fillId="0" borderId="0" xfId="130" applyNumberFormat="1" applyFont="1" applyBorder="1" applyAlignment="1">
      <alignment horizontal="center" vertical="center"/>
      <protection/>
    </xf>
    <xf numFmtId="220" fontId="87" fillId="0" borderId="0" xfId="130" applyNumberFormat="1" applyFont="1" applyBorder="1" applyAlignment="1">
      <alignment horizontal="center" vertical="center"/>
      <protection/>
    </xf>
    <xf numFmtId="180" fontId="87" fillId="0" borderId="0" xfId="130" applyNumberFormat="1" applyFont="1" applyBorder="1" applyAlignment="1" quotePrefix="1">
      <alignment horizontal="center" vertical="center"/>
      <protection/>
    </xf>
    <xf numFmtId="199" fontId="87" fillId="0" borderId="0" xfId="130" applyNumberFormat="1" applyFont="1" applyBorder="1" applyAlignment="1">
      <alignment horizontal="center" vertical="center"/>
      <protection/>
    </xf>
    <xf numFmtId="181" fontId="87" fillId="0" borderId="0" xfId="130" applyNumberFormat="1" applyFont="1" applyBorder="1" applyAlignment="1">
      <alignment horizontal="centerContinuous" vertical="center"/>
      <protection/>
    </xf>
    <xf numFmtId="4" fontId="87" fillId="0" borderId="0" xfId="130" applyNumberFormat="1" applyFont="1" applyBorder="1" applyAlignment="1">
      <alignment horizontal="center" vertical="center"/>
      <protection/>
    </xf>
    <xf numFmtId="191" fontId="87" fillId="0" borderId="0" xfId="130" applyNumberFormat="1" applyFont="1" applyBorder="1" applyAlignment="1">
      <alignment horizontal="centerContinuous" vertical="center"/>
      <protection/>
    </xf>
    <xf numFmtId="197" fontId="87" fillId="0" borderId="15" xfId="130" applyNumberFormat="1" applyFont="1" applyBorder="1" applyAlignment="1" quotePrefix="1">
      <alignment horizontal="center" vertical="center"/>
      <protection/>
    </xf>
    <xf numFmtId="197" fontId="87" fillId="0" borderId="0" xfId="130" applyNumberFormat="1" applyFont="1" applyBorder="1" applyAlignment="1">
      <alignment horizontal="center" vertical="center"/>
      <protection/>
    </xf>
    <xf numFmtId="197" fontId="87" fillId="0" borderId="0" xfId="130" applyNumberFormat="1" applyFont="1" applyBorder="1" applyAlignment="1">
      <alignment horizontal="centerContinuous" vertical="center"/>
      <protection/>
    </xf>
    <xf numFmtId="200" fontId="87" fillId="0" borderId="0" xfId="130" applyNumberFormat="1" applyFont="1" applyBorder="1" applyAlignment="1">
      <alignment horizontal="center" vertical="center"/>
      <protection/>
    </xf>
    <xf numFmtId="201" fontId="87" fillId="0" borderId="0" xfId="130" applyNumberFormat="1" applyFont="1" applyBorder="1" applyAlignment="1">
      <alignment horizontal="center" vertical="center"/>
      <protection/>
    </xf>
    <xf numFmtId="197" fontId="87" fillId="0" borderId="23" xfId="130" applyNumberFormat="1" applyFont="1" applyBorder="1" applyAlignment="1" quotePrefix="1">
      <alignment horizontal="center" vertical="center"/>
      <protection/>
    </xf>
    <xf numFmtId="0" fontId="87" fillId="0" borderId="15" xfId="130" applyFont="1" applyFill="1" applyBorder="1" applyAlignment="1" quotePrefix="1">
      <alignment horizontal="center" vertical="center"/>
      <protection/>
    </xf>
    <xf numFmtId="180" fontId="87" fillId="0" borderId="0" xfId="130" applyNumberFormat="1" applyFont="1" applyFill="1" applyBorder="1" applyAlignment="1" quotePrefix="1">
      <alignment horizontal="center" vertical="center"/>
      <protection/>
    </xf>
    <xf numFmtId="178" fontId="87" fillId="0" borderId="0" xfId="130" applyNumberFormat="1" applyFont="1" applyFill="1" applyBorder="1" applyAlignment="1" quotePrefix="1">
      <alignment horizontal="center" vertical="center"/>
      <protection/>
    </xf>
    <xf numFmtId="191" fontId="87" fillId="0" borderId="0" xfId="130" applyNumberFormat="1" applyFont="1" applyFill="1" applyBorder="1" applyAlignment="1" quotePrefix="1">
      <alignment horizontal="centerContinuous" vertical="center"/>
      <protection/>
    </xf>
    <xf numFmtId="199" fontId="87" fillId="0" borderId="0" xfId="130" applyNumberFormat="1" applyFont="1" applyFill="1" applyBorder="1" applyAlignment="1">
      <alignment horizontal="center" vertical="center"/>
      <protection/>
    </xf>
    <xf numFmtId="177" fontId="87" fillId="0" borderId="0" xfId="130" applyNumberFormat="1" applyFont="1" applyFill="1" applyBorder="1" applyAlignment="1" quotePrefix="1">
      <alignment horizontal="center" vertical="center"/>
      <protection/>
    </xf>
    <xf numFmtId="0" fontId="87" fillId="0" borderId="23" xfId="130" applyFont="1" applyFill="1" applyBorder="1" applyAlignment="1" quotePrefix="1">
      <alignment horizontal="center" vertical="center"/>
      <protection/>
    </xf>
    <xf numFmtId="0" fontId="87" fillId="0" borderId="15" xfId="130" applyNumberFormat="1" applyFont="1" applyBorder="1" applyAlignment="1" quotePrefix="1">
      <alignment horizontal="center" vertical="center"/>
      <protection/>
    </xf>
    <xf numFmtId="205" fontId="87" fillId="0" borderId="0" xfId="130" applyNumberFormat="1" applyFont="1" applyBorder="1" applyAlignment="1">
      <alignment horizontal="center" vertical="center"/>
      <protection/>
    </xf>
    <xf numFmtId="0" fontId="87" fillId="0" borderId="23" xfId="130" applyNumberFormat="1" applyFont="1" applyBorder="1" applyAlignment="1" quotePrefix="1">
      <alignment horizontal="center" vertical="center"/>
      <protection/>
    </xf>
    <xf numFmtId="0" fontId="87" fillId="0" borderId="15" xfId="130" applyNumberFormat="1" applyFont="1" applyFill="1" applyBorder="1" applyAlignment="1" quotePrefix="1">
      <alignment horizontal="center" vertical="center"/>
      <protection/>
    </xf>
    <xf numFmtId="180" fontId="87" fillId="0" borderId="0" xfId="130" applyNumberFormat="1" applyFont="1" applyFill="1" applyBorder="1" applyAlignment="1">
      <alignment horizontal="center" vertical="center"/>
      <protection/>
    </xf>
    <xf numFmtId="213" fontId="87" fillId="0" borderId="0" xfId="130" applyNumberFormat="1" applyFont="1" applyFill="1" applyBorder="1" applyAlignment="1">
      <alignment horizontal="center" vertical="center"/>
      <protection/>
    </xf>
    <xf numFmtId="220" fontId="87" fillId="0" borderId="0" xfId="130" applyNumberFormat="1" applyFont="1" applyFill="1" applyBorder="1" applyAlignment="1">
      <alignment horizontal="center" vertical="center"/>
      <protection/>
    </xf>
    <xf numFmtId="191" fontId="87" fillId="0" borderId="0" xfId="130" applyNumberFormat="1" applyFont="1" applyFill="1" applyBorder="1" applyAlignment="1">
      <alignment horizontal="center" vertical="center"/>
      <protection/>
    </xf>
    <xf numFmtId="205" fontId="87" fillId="0" borderId="0" xfId="130" applyNumberFormat="1" applyFont="1" applyFill="1" applyBorder="1" applyAlignment="1">
      <alignment horizontal="center" vertical="center"/>
      <protection/>
    </xf>
    <xf numFmtId="177" fontId="87" fillId="0" borderId="15" xfId="130" applyNumberFormat="1" applyFont="1" applyFill="1" applyBorder="1" applyAlignment="1">
      <alignment horizontal="center" vertical="center"/>
      <protection/>
    </xf>
    <xf numFmtId="0" fontId="87" fillId="0" borderId="23" xfId="130" applyNumberFormat="1" applyFont="1" applyFill="1" applyBorder="1" applyAlignment="1" quotePrefix="1">
      <alignment horizontal="center" vertical="center"/>
      <protection/>
    </xf>
    <xf numFmtId="0" fontId="97" fillId="0" borderId="15" xfId="130" applyNumberFormat="1" applyFont="1" applyFill="1" applyBorder="1" applyAlignment="1" quotePrefix="1">
      <alignment horizontal="center" vertical="center"/>
      <protection/>
    </xf>
    <xf numFmtId="180" fontId="97" fillId="0" borderId="0" xfId="130" applyNumberFormat="1" applyFont="1" applyFill="1" applyBorder="1" applyAlignment="1">
      <alignment horizontal="center" vertical="center"/>
      <protection/>
    </xf>
    <xf numFmtId="213" fontId="97" fillId="0" borderId="0" xfId="130" applyNumberFormat="1" applyFont="1" applyFill="1" applyBorder="1" applyAlignment="1">
      <alignment horizontal="center" vertical="center"/>
      <protection/>
    </xf>
    <xf numFmtId="220" fontId="97" fillId="0" borderId="0" xfId="130" applyNumberFormat="1" applyFont="1" applyFill="1" applyBorder="1" applyAlignment="1">
      <alignment horizontal="center" vertical="center"/>
      <protection/>
    </xf>
    <xf numFmtId="191" fontId="97" fillId="0" borderId="0" xfId="130" applyNumberFormat="1" applyFont="1" applyFill="1" applyBorder="1" applyAlignment="1">
      <alignment horizontal="center" vertical="center"/>
      <protection/>
    </xf>
    <xf numFmtId="205" fontId="97" fillId="0" borderId="0" xfId="130" applyNumberFormat="1" applyFont="1" applyFill="1" applyBorder="1" applyAlignment="1">
      <alignment horizontal="center" vertical="center"/>
      <protection/>
    </xf>
    <xf numFmtId="177" fontId="97" fillId="0" borderId="0" xfId="130" applyNumberFormat="1" applyFont="1" applyFill="1" applyBorder="1" applyAlignment="1">
      <alignment horizontal="center" vertical="center"/>
      <protection/>
    </xf>
    <xf numFmtId="0" fontId="97" fillId="0" borderId="23" xfId="130" applyNumberFormat="1" applyFont="1" applyFill="1" applyBorder="1" applyAlignment="1" quotePrefix="1">
      <alignment horizontal="center" vertical="center"/>
      <protection/>
    </xf>
    <xf numFmtId="0" fontId="87" fillId="0" borderId="33" xfId="130" applyNumberFormat="1" applyFont="1" applyBorder="1" applyAlignment="1" quotePrefix="1">
      <alignment horizontal="center" vertical="center"/>
      <protection/>
    </xf>
    <xf numFmtId="191" fontId="87" fillId="0" borderId="34" xfId="130" applyNumberFormat="1" applyFont="1" applyBorder="1" applyAlignment="1">
      <alignment horizontal="center" vertical="center"/>
      <protection/>
    </xf>
    <xf numFmtId="178" fontId="87" fillId="0" borderId="17" xfId="130" applyNumberFormat="1" applyFont="1" applyBorder="1" applyAlignment="1">
      <alignment horizontal="center" vertical="center"/>
      <protection/>
    </xf>
    <xf numFmtId="179" fontId="87" fillId="0" borderId="17" xfId="130" applyNumberFormat="1" applyFont="1" applyBorder="1" applyAlignment="1">
      <alignment horizontal="center" vertical="center"/>
      <protection/>
    </xf>
    <xf numFmtId="180" fontId="89" fillId="0" borderId="17" xfId="130" applyNumberFormat="1" applyFont="1" applyBorder="1" applyAlignment="1" quotePrefix="1">
      <alignment horizontal="centerContinuous" vertical="center"/>
      <protection/>
    </xf>
    <xf numFmtId="177" fontId="87" fillId="0" borderId="33" xfId="130" applyNumberFormat="1" applyFont="1" applyBorder="1" applyAlignment="1">
      <alignment horizontal="center" vertical="center"/>
      <protection/>
    </xf>
    <xf numFmtId="0" fontId="87" fillId="0" borderId="34" xfId="130" applyNumberFormat="1" applyFont="1" applyBorder="1" applyAlignment="1" quotePrefix="1">
      <alignment horizontal="center" vertical="center"/>
      <protection/>
    </xf>
    <xf numFmtId="0" fontId="87" fillId="0" borderId="0" xfId="130" applyNumberFormat="1" applyFont="1" applyBorder="1" applyAlignment="1" quotePrefix="1">
      <alignment horizontal="center" vertical="center"/>
      <protection/>
    </xf>
    <xf numFmtId="180" fontId="89" fillId="0" borderId="0" xfId="130" applyNumberFormat="1" applyFont="1" applyBorder="1" applyAlignment="1" quotePrefix="1">
      <alignment horizontal="centerContinuous" vertical="center"/>
      <protection/>
    </xf>
    <xf numFmtId="0" fontId="89" fillId="0" borderId="0" xfId="130" applyNumberFormat="1" applyFont="1" applyBorder="1" applyAlignment="1">
      <alignment vertical="center"/>
      <protection/>
    </xf>
    <xf numFmtId="0" fontId="87" fillId="0" borderId="0" xfId="130" applyNumberFormat="1" applyFont="1" applyBorder="1" applyAlignment="1" applyProtection="1">
      <alignment horizontal="left" vertical="center"/>
      <protection locked="0"/>
    </xf>
    <xf numFmtId="0" fontId="89" fillId="0" borderId="0" xfId="130" applyNumberFormat="1" applyFont="1" applyBorder="1" applyAlignment="1">
      <alignment horizontal="left" vertical="center"/>
      <protection/>
    </xf>
    <xf numFmtId="0" fontId="87" fillId="0" borderId="0" xfId="130" applyNumberFormat="1" applyFont="1" applyBorder="1" applyAlignment="1">
      <alignment horizontal="left" vertical="center"/>
      <protection/>
    </xf>
    <xf numFmtId="0" fontId="98" fillId="0" borderId="0" xfId="130" applyNumberFormat="1" applyFont="1" applyAlignment="1">
      <alignment vertical="center"/>
      <protection/>
    </xf>
    <xf numFmtId="0" fontId="98" fillId="0" borderId="0" xfId="130" applyNumberFormat="1" applyFont="1" applyBorder="1" applyAlignment="1">
      <alignment vertical="center"/>
      <protection/>
    </xf>
    <xf numFmtId="0" fontId="98" fillId="0" borderId="0" xfId="130" applyNumberFormat="1" applyFont="1" applyAlignment="1">
      <alignment horizontal="center" vertical="center"/>
      <protection/>
    </xf>
    <xf numFmtId="0" fontId="92" fillId="0" borderId="0" xfId="130" applyNumberFormat="1" applyFont="1" applyAlignment="1">
      <alignment horizontal="right" vertical="center"/>
      <protection/>
    </xf>
    <xf numFmtId="179" fontId="92" fillId="0" borderId="0" xfId="130" applyNumberFormat="1" applyFont="1" applyAlignment="1">
      <alignment horizontal="center" vertical="center"/>
      <protection/>
    </xf>
    <xf numFmtId="4" fontId="92" fillId="0" borderId="0" xfId="130" applyNumberFormat="1" applyFont="1" applyAlignment="1">
      <alignment vertical="center"/>
      <protection/>
    </xf>
    <xf numFmtId="0" fontId="94" fillId="0" borderId="0" xfId="130" applyNumberFormat="1" applyFont="1" applyAlignment="1">
      <alignment horizontal="right" vertical="center"/>
      <protection/>
    </xf>
    <xf numFmtId="179" fontId="94" fillId="0" borderId="0" xfId="130" applyNumberFormat="1" applyFont="1" applyAlignment="1">
      <alignment horizontal="center" vertical="center"/>
      <protection/>
    </xf>
    <xf numFmtId="4" fontId="94" fillId="0" borderId="0" xfId="130" applyNumberFormat="1" applyFont="1" applyAlignment="1">
      <alignment vertical="center"/>
      <protection/>
    </xf>
    <xf numFmtId="0" fontId="99" fillId="0" borderId="0" xfId="130" applyNumberFormat="1" applyFont="1" applyBorder="1" applyAlignment="1">
      <alignment vertical="center"/>
      <protection/>
    </xf>
    <xf numFmtId="0" fontId="88" fillId="0" borderId="0" xfId="130" applyNumberFormat="1" applyFont="1" applyBorder="1" applyAlignment="1">
      <alignment horizontal="center" vertical="center"/>
      <protection/>
    </xf>
    <xf numFmtId="0" fontId="88" fillId="0" borderId="0" xfId="130" applyNumberFormat="1" applyFont="1" applyAlignment="1">
      <alignment horizontal="center" vertical="center"/>
      <protection/>
    </xf>
    <xf numFmtId="4" fontId="87" fillId="0" borderId="17" xfId="130" applyNumberFormat="1" applyFont="1" applyBorder="1" applyAlignment="1">
      <alignment vertical="center"/>
      <protection/>
    </xf>
    <xf numFmtId="0" fontId="89" fillId="0" borderId="0" xfId="130" applyNumberFormat="1" applyFont="1" applyBorder="1" applyAlignment="1">
      <alignment horizontal="centerContinuous" vertical="center"/>
      <protection/>
    </xf>
    <xf numFmtId="0" fontId="89" fillId="0" borderId="18" xfId="130" applyNumberFormat="1" applyFont="1" applyBorder="1" applyAlignment="1">
      <alignment horizontal="center" vertical="center"/>
      <protection/>
    </xf>
    <xf numFmtId="179" fontId="89" fillId="0" borderId="18" xfId="130" applyNumberFormat="1" applyFont="1" applyBorder="1" applyAlignment="1">
      <alignment horizontal="centerContinuous" vertical="center"/>
      <protection/>
    </xf>
    <xf numFmtId="179" fontId="87" fillId="0" borderId="22" xfId="130" applyNumberFormat="1" applyFont="1" applyBorder="1" applyAlignment="1">
      <alignment horizontal="centerContinuous" vertical="center"/>
      <protection/>
    </xf>
    <xf numFmtId="179" fontId="87" fillId="0" borderId="18" xfId="130" applyNumberFormat="1" applyFont="1" applyBorder="1" applyAlignment="1">
      <alignment horizontal="centerContinuous" vertical="center"/>
      <protection/>
    </xf>
    <xf numFmtId="1" fontId="89" fillId="0" borderId="18" xfId="130" applyNumberFormat="1" applyFont="1" applyBorder="1" applyAlignment="1">
      <alignment horizontal="centerContinuous" vertical="center"/>
      <protection/>
    </xf>
    <xf numFmtId="4" fontId="87" fillId="0" borderId="14" xfId="130" applyNumberFormat="1" applyFont="1" applyBorder="1" applyAlignment="1">
      <alignment horizontal="centerContinuous" vertical="center"/>
      <protection/>
    </xf>
    <xf numFmtId="0" fontId="87" fillId="0" borderId="0" xfId="130" applyNumberFormat="1" applyFont="1" applyBorder="1" applyAlignment="1">
      <alignment horizontal="centerContinuous" vertical="center"/>
      <protection/>
    </xf>
    <xf numFmtId="0" fontId="89" fillId="0" borderId="0" xfId="130" applyNumberFormat="1" applyFont="1" applyBorder="1" applyAlignment="1">
      <alignment horizontal="center" vertical="center"/>
      <protection/>
    </xf>
    <xf numFmtId="0" fontId="87" fillId="0" borderId="16" xfId="130" applyNumberFormat="1" applyFont="1" applyBorder="1" applyAlignment="1">
      <alignment horizontal="center" vertical="center"/>
      <protection/>
    </xf>
    <xf numFmtId="179" fontId="89" fillId="0" borderId="27" xfId="130" applyNumberFormat="1" applyFont="1" applyBorder="1" applyAlignment="1">
      <alignment horizontal="center" vertical="center" shrinkToFit="1"/>
      <protection/>
    </xf>
    <xf numFmtId="179" fontId="89" fillId="0" borderId="23" xfId="130" applyNumberFormat="1" applyFont="1" applyBorder="1" applyAlignment="1">
      <alignment horizontal="centerContinuous" vertical="center" shrinkToFit="1"/>
      <protection/>
    </xf>
    <xf numFmtId="4" fontId="87" fillId="0" borderId="15" xfId="130" applyNumberFormat="1" applyFont="1" applyBorder="1" applyAlignment="1">
      <alignment horizontal="center" vertical="center"/>
      <protection/>
    </xf>
    <xf numFmtId="0" fontId="87" fillId="0" borderId="0" xfId="130" applyNumberFormat="1" applyFont="1" applyAlignment="1">
      <alignment horizontal="centerContinuous" vertical="center"/>
      <protection/>
    </xf>
    <xf numFmtId="0" fontId="89" fillId="0" borderId="24" xfId="130" applyNumberFormat="1" applyFont="1" applyBorder="1" applyAlignment="1">
      <alignment horizontal="center" vertical="center"/>
      <protection/>
    </xf>
    <xf numFmtId="0" fontId="89" fillId="0" borderId="11" xfId="130" applyNumberFormat="1" applyFont="1" applyBorder="1" applyAlignment="1">
      <alignment vertical="center"/>
      <protection/>
    </xf>
    <xf numFmtId="0" fontId="89" fillId="0" borderId="35" xfId="130" applyNumberFormat="1" applyFont="1" applyBorder="1" applyAlignment="1">
      <alignment vertical="center"/>
      <protection/>
    </xf>
    <xf numFmtId="179" fontId="91" fillId="0" borderId="23" xfId="130" applyNumberFormat="1" applyFont="1" applyBorder="1" applyAlignment="1">
      <alignment horizontal="center" vertical="center" wrapText="1"/>
      <protection/>
    </xf>
    <xf numFmtId="1" fontId="87" fillId="0" borderId="23" xfId="130" applyNumberFormat="1" applyFont="1" applyBorder="1" applyAlignment="1">
      <alignment horizontal="centerContinuous" vertical="center"/>
      <protection/>
    </xf>
    <xf numFmtId="4" fontId="89" fillId="0" borderId="28" xfId="130" applyNumberFormat="1" applyFont="1" applyBorder="1" applyAlignment="1">
      <alignment horizontal="centerContinuous" vertical="center"/>
      <protection/>
    </xf>
    <xf numFmtId="0" fontId="89" fillId="0" borderId="27" xfId="130" applyNumberFormat="1" applyFont="1" applyBorder="1" applyAlignment="1">
      <alignment horizontal="center" vertical="center"/>
      <protection/>
    </xf>
    <xf numFmtId="0" fontId="87" fillId="0" borderId="23" xfId="130" applyNumberFormat="1" applyFont="1" applyBorder="1" applyAlignment="1">
      <alignment horizontal="centerContinuous" vertical="center"/>
      <protection/>
    </xf>
    <xf numFmtId="1" fontId="87" fillId="0" borderId="23" xfId="130" applyNumberFormat="1" applyFont="1" applyBorder="1" applyAlignment="1">
      <alignment horizontal="center" vertical="center"/>
      <protection/>
    </xf>
    <xf numFmtId="4" fontId="89" fillId="0" borderId="27" xfId="130" applyNumberFormat="1" applyFont="1" applyBorder="1" applyAlignment="1">
      <alignment horizontal="centerContinuous" vertical="center"/>
      <protection/>
    </xf>
    <xf numFmtId="179" fontId="87" fillId="0" borderId="23" xfId="130" applyNumberFormat="1" applyFont="1" applyBorder="1" applyAlignment="1">
      <alignment horizontal="center" vertical="center"/>
      <protection/>
    </xf>
    <xf numFmtId="4" fontId="87" fillId="0" borderId="27" xfId="130" applyNumberFormat="1" applyFont="1" applyBorder="1" applyAlignment="1">
      <alignment horizontal="centerContinuous" vertical="center"/>
      <protection/>
    </xf>
    <xf numFmtId="0" fontId="87" fillId="0" borderId="23" xfId="130" applyNumberFormat="1" applyFont="1" applyBorder="1" applyAlignment="1">
      <alignment horizontal="left" vertical="center"/>
      <protection/>
    </xf>
    <xf numFmtId="0" fontId="87" fillId="0" borderId="26" xfId="130" applyNumberFormat="1" applyFont="1" applyBorder="1" applyAlignment="1">
      <alignment horizontal="centerContinuous" vertical="center"/>
      <protection/>
    </xf>
    <xf numFmtId="0" fontId="87" fillId="0" borderId="30" xfId="130" applyNumberFormat="1" applyFont="1" applyBorder="1" applyAlignment="1">
      <alignment horizontal="centerContinuous" vertical="center"/>
      <protection/>
    </xf>
    <xf numFmtId="179" fontId="87" fillId="0" borderId="29" xfId="130" applyNumberFormat="1" applyFont="1" applyBorder="1" applyAlignment="1">
      <alignment horizontal="centerContinuous" vertical="center"/>
      <protection/>
    </xf>
    <xf numFmtId="176" fontId="87" fillId="0" borderId="30" xfId="130" applyNumberFormat="1" applyFont="1" applyBorder="1" applyAlignment="1">
      <alignment horizontal="centerContinuous" vertical="center"/>
      <protection/>
    </xf>
    <xf numFmtId="1" fontId="87" fillId="0" borderId="29" xfId="130" applyNumberFormat="1" applyFont="1" applyBorder="1" applyAlignment="1">
      <alignment horizontal="centerContinuous" vertical="center"/>
      <protection/>
    </xf>
    <xf numFmtId="4" fontId="87" fillId="0" borderId="30" xfId="130" applyNumberFormat="1" applyFont="1" applyBorder="1" applyAlignment="1">
      <alignment horizontal="centerContinuous" vertical="center"/>
      <protection/>
    </xf>
    <xf numFmtId="0" fontId="87" fillId="0" borderId="29" xfId="130" applyNumberFormat="1" applyFont="1" applyBorder="1" applyAlignment="1">
      <alignment horizontal="left" vertical="center"/>
      <protection/>
    </xf>
    <xf numFmtId="180" fontId="87" fillId="0" borderId="0" xfId="130" applyNumberFormat="1" applyFont="1" applyBorder="1" applyAlignment="1">
      <alignment horizontal="right" vertical="center"/>
      <protection/>
    </xf>
    <xf numFmtId="220" fontId="87" fillId="0" borderId="0" xfId="130" applyNumberFormat="1" applyFont="1" applyBorder="1" applyAlignment="1">
      <alignment horizontal="right" vertical="center"/>
      <protection/>
    </xf>
    <xf numFmtId="220" fontId="87" fillId="0" borderId="0" xfId="130" applyNumberFormat="1" applyFont="1" applyAlignment="1">
      <alignment horizontal="right" vertical="center"/>
      <protection/>
    </xf>
    <xf numFmtId="220" fontId="87" fillId="0" borderId="0" xfId="88" applyNumberFormat="1" applyFont="1" applyBorder="1" applyAlignment="1" quotePrefix="1">
      <alignment horizontal="right" vertical="center"/>
    </xf>
    <xf numFmtId="0" fontId="87" fillId="0" borderId="23" xfId="130" applyNumberFormat="1" applyFont="1" applyBorder="1" applyAlignment="1" quotePrefix="1">
      <alignment horizontal="centerContinuous" vertical="center"/>
      <protection/>
    </xf>
    <xf numFmtId="0" fontId="87" fillId="0" borderId="0" xfId="130" applyNumberFormat="1" applyFont="1" applyBorder="1" applyAlignment="1">
      <alignment horizontal="right" vertical="center"/>
      <protection/>
    </xf>
    <xf numFmtId="213" fontId="87" fillId="0" borderId="0" xfId="130" applyNumberFormat="1" applyFont="1" applyBorder="1" applyAlignment="1">
      <alignment horizontal="right" vertical="center"/>
      <protection/>
    </xf>
    <xf numFmtId="220" fontId="87" fillId="0" borderId="0" xfId="88" applyNumberFormat="1" applyFont="1" applyFill="1" applyBorder="1" applyAlignment="1" quotePrefix="1">
      <alignment horizontal="right" vertical="center"/>
    </xf>
    <xf numFmtId="0" fontId="87" fillId="0" borderId="23" xfId="130" applyNumberFormat="1" applyFont="1" applyFill="1" applyBorder="1" applyAlignment="1" quotePrefix="1">
      <alignment horizontal="centerContinuous" vertical="center"/>
      <protection/>
    </xf>
    <xf numFmtId="3" fontId="87" fillId="0" borderId="0" xfId="130" applyNumberFormat="1" applyFont="1" applyBorder="1" applyAlignment="1">
      <alignment horizontal="right" vertical="center"/>
      <protection/>
    </xf>
    <xf numFmtId="3" fontId="97" fillId="0" borderId="0" xfId="130" applyNumberFormat="1" applyFont="1" applyFill="1" applyBorder="1" applyAlignment="1">
      <alignment horizontal="right" vertical="center"/>
      <protection/>
    </xf>
    <xf numFmtId="220" fontId="97" fillId="0" borderId="0" xfId="130" applyNumberFormat="1" applyFont="1" applyFill="1" applyBorder="1" applyAlignment="1">
      <alignment horizontal="right" vertical="center"/>
      <protection/>
    </xf>
    <xf numFmtId="182" fontId="97" fillId="0" borderId="0" xfId="130" applyNumberFormat="1" applyFont="1" applyFill="1" applyBorder="1" applyAlignment="1">
      <alignment horizontal="right" vertical="center"/>
      <protection/>
    </xf>
    <xf numFmtId="220" fontId="97" fillId="0" borderId="0" xfId="130" applyNumberFormat="1" applyFont="1" applyFill="1" applyAlignment="1">
      <alignment horizontal="right" vertical="center"/>
      <protection/>
    </xf>
    <xf numFmtId="220" fontId="97" fillId="0" borderId="0" xfId="88" applyNumberFormat="1" applyFont="1" applyFill="1" applyBorder="1" applyAlignment="1" quotePrefix="1">
      <alignment horizontal="right" vertical="center"/>
    </xf>
    <xf numFmtId="0" fontId="97" fillId="0" borderId="23" xfId="130" applyNumberFormat="1" applyFont="1" applyFill="1" applyBorder="1" applyAlignment="1" quotePrefix="1">
      <alignment horizontal="centerContinuous" vertical="center"/>
      <protection/>
    </xf>
    <xf numFmtId="0" fontId="89" fillId="0" borderId="15" xfId="130" applyNumberFormat="1" applyFont="1" applyFill="1" applyBorder="1" applyAlignment="1">
      <alignment horizontal="center" vertical="center"/>
      <protection/>
    </xf>
    <xf numFmtId="3" fontId="87" fillId="0" borderId="0" xfId="130" applyNumberFormat="1" applyFont="1" applyFill="1" applyBorder="1" applyAlignment="1">
      <alignment horizontal="right" vertical="center"/>
      <protection/>
    </xf>
    <xf numFmtId="3" fontId="87" fillId="0" borderId="0" xfId="132" applyNumberFormat="1" applyFont="1" applyFill="1" applyBorder="1" applyAlignment="1">
      <alignment horizontal="right" vertical="center" wrapText="1"/>
      <protection/>
    </xf>
    <xf numFmtId="3" fontId="87" fillId="0" borderId="0" xfId="0" applyNumberFormat="1" applyFont="1" applyFill="1" applyBorder="1" applyAlignment="1">
      <alignment horizontal="right" vertical="center"/>
    </xf>
    <xf numFmtId="220" fontId="87" fillId="0" borderId="0" xfId="130" applyNumberFormat="1" applyFont="1" applyFill="1" applyBorder="1" applyAlignment="1">
      <alignment horizontal="right" vertical="center"/>
      <protection/>
    </xf>
    <xf numFmtId="182" fontId="87" fillId="0" borderId="0" xfId="130" applyNumberFormat="1" applyFont="1" applyFill="1" applyBorder="1" applyAlignment="1">
      <alignment horizontal="right" vertical="center"/>
      <protection/>
    </xf>
    <xf numFmtId="220" fontId="87" fillId="0" borderId="0" xfId="130" applyNumberFormat="1" applyFont="1" applyFill="1" applyAlignment="1">
      <alignment horizontal="right" vertical="center"/>
      <protection/>
    </xf>
    <xf numFmtId="220" fontId="87" fillId="0" borderId="0" xfId="129" applyNumberFormat="1" applyFont="1" applyFill="1" applyBorder="1" applyAlignment="1" applyProtection="1">
      <alignment horizontal="right" vertical="center"/>
      <protection locked="0"/>
    </xf>
    <xf numFmtId="0" fontId="87" fillId="0" borderId="23" xfId="130" applyNumberFormat="1" applyFont="1" applyFill="1" applyBorder="1" applyAlignment="1">
      <alignment horizontal="right" vertical="center"/>
      <protection/>
    </xf>
    <xf numFmtId="0" fontId="87" fillId="0" borderId="0" xfId="0" applyNumberFormat="1" applyFont="1" applyFill="1" applyBorder="1" applyAlignment="1">
      <alignment horizontal="right" vertical="center"/>
    </xf>
    <xf numFmtId="3" fontId="87" fillId="0" borderId="0" xfId="0" applyNumberFormat="1" applyFont="1" applyFill="1" applyBorder="1" applyAlignment="1" applyProtection="1">
      <alignment horizontal="right" vertical="center"/>
      <protection/>
    </xf>
    <xf numFmtId="182" fontId="87" fillId="0" borderId="0" xfId="0" applyNumberFormat="1" applyFont="1" applyFill="1" applyBorder="1" applyAlignment="1" applyProtection="1">
      <alignment horizontal="right" vertical="center"/>
      <protection/>
    </xf>
    <xf numFmtId="220" fontId="87" fillId="0" borderId="0" xfId="129" applyNumberFormat="1" applyFont="1" applyFill="1" applyBorder="1" applyAlignment="1" applyProtection="1" quotePrefix="1">
      <alignment horizontal="right" vertical="center"/>
      <protection locked="0"/>
    </xf>
    <xf numFmtId="0" fontId="87" fillId="0" borderId="23" xfId="130" applyNumberFormat="1" applyFont="1" applyFill="1" applyBorder="1" applyAlignment="1">
      <alignment horizontal="right" vertical="center" shrinkToFit="1"/>
      <protection/>
    </xf>
    <xf numFmtId="0" fontId="97" fillId="0" borderId="0" xfId="130" applyNumberFormat="1" applyFont="1" applyFill="1" applyBorder="1" applyAlignment="1">
      <alignment vertical="center"/>
      <protection/>
    </xf>
    <xf numFmtId="0" fontId="87" fillId="0" borderId="33" xfId="130" applyNumberFormat="1" applyFont="1" applyBorder="1" applyAlignment="1">
      <alignment horizontal="center" vertical="center"/>
      <protection/>
    </xf>
    <xf numFmtId="178" fontId="87" fillId="0" borderId="17" xfId="130" applyNumberFormat="1" applyFont="1" applyBorder="1" applyAlignment="1">
      <alignment horizontal="right" vertical="center"/>
      <protection/>
    </xf>
    <xf numFmtId="3" fontId="87" fillId="0" borderId="17" xfId="130" applyNumberFormat="1" applyFont="1" applyBorder="1" applyAlignment="1">
      <alignment vertical="center"/>
      <protection/>
    </xf>
    <xf numFmtId="187" fontId="87" fillId="0" borderId="17" xfId="130" applyNumberFormat="1" applyFont="1" applyBorder="1" applyAlignment="1">
      <alignment vertical="center"/>
      <protection/>
    </xf>
    <xf numFmtId="183" fontId="87" fillId="0" borderId="17" xfId="130" applyNumberFormat="1" applyFont="1" applyBorder="1" applyAlignment="1">
      <alignment horizontal="right" vertical="center"/>
      <protection/>
    </xf>
    <xf numFmtId="43" fontId="87" fillId="0" borderId="17" xfId="128" applyNumberFormat="1" applyFont="1" applyBorder="1" applyAlignment="1">
      <alignment horizontal="right" vertical="center"/>
    </xf>
    <xf numFmtId="0" fontId="87" fillId="0" borderId="34" xfId="130" applyNumberFormat="1" applyFont="1" applyBorder="1" applyAlignment="1">
      <alignment horizontal="right" vertical="center"/>
      <protection/>
    </xf>
    <xf numFmtId="178" fontId="87" fillId="0" borderId="0" xfId="130" applyNumberFormat="1" applyFont="1" applyBorder="1" applyAlignment="1">
      <alignment horizontal="right" vertical="center"/>
      <protection/>
    </xf>
    <xf numFmtId="3" fontId="87" fillId="0" borderId="0" xfId="130" applyNumberFormat="1" applyFont="1" applyBorder="1" applyAlignment="1">
      <alignment vertical="center"/>
      <protection/>
    </xf>
    <xf numFmtId="187" fontId="87" fillId="0" borderId="0" xfId="130" applyNumberFormat="1" applyFont="1" applyBorder="1" applyAlignment="1">
      <alignment vertical="center"/>
      <protection/>
    </xf>
    <xf numFmtId="183" fontId="87" fillId="0" borderId="0" xfId="130" applyNumberFormat="1" applyFont="1" applyBorder="1" applyAlignment="1">
      <alignment horizontal="right" vertical="center"/>
      <protection/>
    </xf>
    <xf numFmtId="184" fontId="87" fillId="0" borderId="0" xfId="130" applyNumberFormat="1" applyFont="1" applyBorder="1" applyAlignment="1" quotePrefix="1">
      <alignment horizontal="right" vertical="center"/>
      <protection/>
    </xf>
    <xf numFmtId="193" fontId="89" fillId="0" borderId="0" xfId="130" applyNumberFormat="1" applyFont="1" applyBorder="1" applyAlignment="1">
      <alignment vertical="center"/>
      <protection/>
    </xf>
    <xf numFmtId="193" fontId="87" fillId="0" borderId="0" xfId="130" applyNumberFormat="1" applyFont="1" applyBorder="1" applyAlignment="1">
      <alignment vertical="center"/>
      <protection/>
    </xf>
    <xf numFmtId="0" fontId="89" fillId="0" borderId="0" xfId="130" applyNumberFormat="1" applyFont="1" applyAlignment="1">
      <alignment horizontal="right" vertical="center"/>
      <protection/>
    </xf>
    <xf numFmtId="0" fontId="89" fillId="0" borderId="0" xfId="130" applyNumberFormat="1" applyFont="1" applyAlignment="1">
      <alignment vertical="center"/>
      <protection/>
    </xf>
    <xf numFmtId="179" fontId="87" fillId="0" borderId="0" xfId="130" applyNumberFormat="1" applyFont="1" applyAlignment="1">
      <alignment horizontal="center" vertical="center"/>
      <protection/>
    </xf>
    <xf numFmtId="4" fontId="87" fillId="0" borderId="0" xfId="130" applyNumberFormat="1" applyFont="1" applyAlignment="1">
      <alignment vertical="center"/>
      <protection/>
    </xf>
    <xf numFmtId="4" fontId="87" fillId="0" borderId="0" xfId="130" applyNumberFormat="1" applyFont="1" applyBorder="1" applyAlignment="1">
      <alignment vertical="center"/>
      <protection/>
    </xf>
    <xf numFmtId="0" fontId="91" fillId="0" borderId="0" xfId="130" applyNumberFormat="1" applyFont="1" applyBorder="1" applyAlignment="1">
      <alignment horizontal="right" vertical="center"/>
      <protection/>
    </xf>
    <xf numFmtId="0" fontId="100" fillId="0" borderId="0" xfId="130" applyNumberFormat="1" applyFont="1" applyBorder="1" applyAlignment="1">
      <alignment horizontal="left" vertical="center"/>
      <protection/>
    </xf>
    <xf numFmtId="0" fontId="95" fillId="0" borderId="0" xfId="130" applyNumberFormat="1" applyFont="1" applyBorder="1" applyAlignment="1">
      <alignment horizontal="center" vertical="center"/>
      <protection/>
    </xf>
    <xf numFmtId="0" fontId="95" fillId="0" borderId="0" xfId="130" applyNumberFormat="1" applyFont="1" applyAlignment="1">
      <alignment horizontal="center" vertical="center"/>
      <protection/>
    </xf>
    <xf numFmtId="0" fontId="87" fillId="0" borderId="32" xfId="130" applyNumberFormat="1" applyFont="1" applyBorder="1" applyAlignment="1">
      <alignment vertical="center"/>
      <protection/>
    </xf>
    <xf numFmtId="0" fontId="89" fillId="0" borderId="26" xfId="130" applyNumberFormat="1" applyFont="1" applyBorder="1" applyAlignment="1">
      <alignment vertical="center"/>
      <protection/>
    </xf>
    <xf numFmtId="0" fontId="89" fillId="0" borderId="16" xfId="130" applyNumberFormat="1" applyFont="1" applyBorder="1" applyAlignment="1">
      <alignment vertical="center"/>
      <protection/>
    </xf>
    <xf numFmtId="180" fontId="97" fillId="0" borderId="0" xfId="130" applyNumberFormat="1" applyFont="1" applyFill="1" applyBorder="1" applyAlignment="1">
      <alignment horizontal="right" vertical="center"/>
      <protection/>
    </xf>
    <xf numFmtId="180" fontId="97" fillId="0" borderId="0" xfId="126" applyNumberFormat="1" applyFont="1" applyFill="1" applyBorder="1" applyAlignment="1">
      <alignment horizontal="right" vertical="center" wrapText="1"/>
      <protection/>
    </xf>
    <xf numFmtId="180" fontId="97" fillId="0" borderId="0" xfId="0" applyNumberFormat="1" applyFont="1" applyFill="1" applyBorder="1" applyAlignment="1">
      <alignment horizontal="right" vertical="center"/>
    </xf>
    <xf numFmtId="180" fontId="101" fillId="0" borderId="0" xfId="130" applyNumberFormat="1" applyFont="1" applyFill="1" applyBorder="1" applyAlignment="1">
      <alignment horizontal="right" vertical="center"/>
      <protection/>
    </xf>
    <xf numFmtId="180" fontId="87" fillId="0" borderId="0" xfId="126" applyNumberFormat="1" applyFont="1" applyFill="1" applyBorder="1" applyAlignment="1">
      <alignment horizontal="right" vertical="center" wrapText="1"/>
      <protection/>
    </xf>
    <xf numFmtId="180" fontId="87" fillId="0" borderId="0" xfId="130" applyNumberFormat="1" applyFont="1" applyFill="1" applyBorder="1" applyAlignment="1">
      <alignment horizontal="right" vertical="center"/>
      <protection/>
    </xf>
    <xf numFmtId="0" fontId="102" fillId="0" borderId="33" xfId="130" applyNumberFormat="1" applyFont="1" applyBorder="1" applyAlignment="1">
      <alignment horizontal="center" vertical="center"/>
      <protection/>
    </xf>
    <xf numFmtId="3" fontId="102" fillId="0" borderId="17" xfId="130" applyNumberFormat="1" applyFont="1" applyBorder="1" applyAlignment="1">
      <alignment vertical="center"/>
      <protection/>
    </xf>
    <xf numFmtId="0" fontId="102" fillId="0" borderId="17" xfId="130" applyNumberFormat="1" applyFont="1" applyBorder="1" applyAlignment="1">
      <alignment horizontal="right" vertical="center"/>
      <protection/>
    </xf>
    <xf numFmtId="0" fontId="102" fillId="0" borderId="17" xfId="130" applyNumberFormat="1" applyFont="1" applyBorder="1" applyAlignment="1">
      <alignment vertical="center"/>
      <protection/>
    </xf>
    <xf numFmtId="0" fontId="87" fillId="0" borderId="14" xfId="130" applyNumberFormat="1" applyFont="1" applyBorder="1" applyAlignment="1">
      <alignment vertical="center"/>
      <protection/>
    </xf>
    <xf numFmtId="41" fontId="88" fillId="0" borderId="15" xfId="130" applyNumberFormat="1" applyFont="1" applyFill="1" applyBorder="1" applyAlignment="1">
      <alignment horizontal="center" vertical="center"/>
      <protection/>
    </xf>
    <xf numFmtId="213" fontId="87" fillId="0" borderId="0" xfId="123" applyNumberFormat="1" applyFont="1" applyFill="1" applyBorder="1" applyAlignment="1">
      <alignment horizontal="right" vertical="center" wrapText="1"/>
      <protection/>
    </xf>
    <xf numFmtId="41" fontId="97" fillId="0" borderId="23" xfId="130" applyNumberFormat="1" applyFont="1" applyFill="1" applyBorder="1" applyAlignment="1">
      <alignment horizontal="right" vertical="center"/>
      <protection/>
    </xf>
    <xf numFmtId="41" fontId="87" fillId="0" borderId="23" xfId="130" applyNumberFormat="1" applyFont="1" applyFill="1" applyBorder="1" applyAlignment="1">
      <alignment horizontal="right" vertical="center"/>
      <protection/>
    </xf>
    <xf numFmtId="41" fontId="87" fillId="0" borderId="23" xfId="130" applyNumberFormat="1" applyFont="1" applyFill="1" applyBorder="1" applyAlignment="1">
      <alignment horizontal="right" vertical="center" shrinkToFit="1"/>
      <protection/>
    </xf>
    <xf numFmtId="49" fontId="88" fillId="0" borderId="15" xfId="130" applyNumberFormat="1" applyFont="1" applyFill="1" applyBorder="1" applyAlignment="1">
      <alignment horizontal="centerContinuous" vertical="center"/>
      <protection/>
    </xf>
    <xf numFmtId="195" fontId="87" fillId="0" borderId="0" xfId="123" applyNumberFormat="1" applyFont="1" applyFill="1" applyBorder="1" applyAlignment="1">
      <alignment horizontal="right" vertical="center" wrapText="1"/>
      <protection/>
    </xf>
    <xf numFmtId="41" fontId="89" fillId="0" borderId="33" xfId="130" applyNumberFormat="1" applyFont="1" applyFill="1" applyBorder="1" applyAlignment="1">
      <alignment horizontal="center" vertical="center"/>
      <protection/>
    </xf>
    <xf numFmtId="188" fontId="87" fillId="0" borderId="17" xfId="123" applyNumberFormat="1" applyFont="1" applyFill="1" applyBorder="1" applyAlignment="1">
      <alignment horizontal="right" vertical="center" wrapText="1"/>
      <protection/>
    </xf>
    <xf numFmtId="195" fontId="87" fillId="0" borderId="17" xfId="123" applyNumberFormat="1" applyFont="1" applyFill="1" applyBorder="1" applyAlignment="1">
      <alignment horizontal="right" vertical="center" wrapText="1"/>
      <protection/>
    </xf>
    <xf numFmtId="213" fontId="87" fillId="0" borderId="17" xfId="123" applyNumberFormat="1" applyFont="1" applyFill="1" applyBorder="1" applyAlignment="1">
      <alignment horizontal="right" vertical="center" wrapText="1"/>
      <protection/>
    </xf>
    <xf numFmtId="193" fontId="87" fillId="0" borderId="17" xfId="123" applyNumberFormat="1" applyFont="1" applyFill="1" applyBorder="1" applyAlignment="1">
      <alignment horizontal="right" vertical="center" wrapText="1"/>
      <protection/>
    </xf>
    <xf numFmtId="41" fontId="87" fillId="0" borderId="34" xfId="130" applyNumberFormat="1" applyFont="1" applyFill="1" applyBorder="1" applyAlignment="1">
      <alignment horizontal="right" vertical="center"/>
      <protection/>
    </xf>
    <xf numFmtId="41" fontId="89" fillId="0" borderId="31" xfId="130" applyNumberFormat="1" applyFont="1" applyFill="1" applyBorder="1" applyAlignment="1">
      <alignment horizontal="center" vertical="center"/>
      <protection/>
    </xf>
    <xf numFmtId="180" fontId="87" fillId="0" borderId="25" xfId="0" applyNumberFormat="1" applyFont="1" applyFill="1" applyBorder="1" applyAlignment="1">
      <alignment horizontal="right" vertical="center"/>
    </xf>
    <xf numFmtId="180" fontId="87" fillId="0" borderId="0" xfId="118" applyNumberFormat="1" applyFont="1" applyFill="1" applyBorder="1" applyAlignment="1">
      <alignment horizontal="right" vertical="center"/>
      <protection/>
    </xf>
    <xf numFmtId="220" fontId="87" fillId="0" borderId="0" xfId="0" applyNumberFormat="1" applyFont="1" applyFill="1" applyBorder="1" applyAlignment="1">
      <alignment horizontal="right" vertical="center"/>
    </xf>
    <xf numFmtId="220" fontId="87" fillId="0" borderId="25" xfId="118" applyNumberFormat="1" applyFont="1" applyFill="1" applyBorder="1" applyAlignment="1">
      <alignment horizontal="right" vertical="center"/>
      <protection/>
    </xf>
    <xf numFmtId="0" fontId="87" fillId="0" borderId="0" xfId="0" applyNumberFormat="1" applyFont="1" applyFill="1" applyAlignment="1">
      <alignment horizontal="right" vertical="center"/>
    </xf>
    <xf numFmtId="41" fontId="87" fillId="0" borderId="24" xfId="130" applyNumberFormat="1" applyFont="1" applyFill="1" applyBorder="1" applyAlignment="1">
      <alignment horizontal="right" vertical="center"/>
      <protection/>
    </xf>
    <xf numFmtId="220" fontId="87" fillId="0" borderId="0" xfId="118" applyNumberFormat="1" applyFont="1" applyFill="1" applyBorder="1" applyAlignment="1">
      <alignment horizontal="right" vertical="center"/>
      <protection/>
    </xf>
    <xf numFmtId="180" fontId="87" fillId="0" borderId="23" xfId="0" applyNumberFormat="1" applyFont="1" applyFill="1" applyBorder="1" applyAlignment="1">
      <alignment horizontal="right" vertical="center"/>
    </xf>
    <xf numFmtId="0" fontId="87" fillId="0" borderId="15" xfId="0" applyNumberFormat="1" applyFont="1" applyFill="1" applyBorder="1" applyAlignment="1">
      <alignment horizontal="right" vertical="center"/>
    </xf>
    <xf numFmtId="41" fontId="88" fillId="0" borderId="0" xfId="130" applyNumberFormat="1" applyFont="1" applyFill="1" applyBorder="1" applyAlignment="1">
      <alignment horizontal="center" vertical="center"/>
      <protection/>
    </xf>
    <xf numFmtId="188" fontId="87" fillId="0" borderId="23" xfId="123" applyNumberFormat="1" applyFont="1" applyFill="1" applyBorder="1" applyAlignment="1">
      <alignment horizontal="right" vertical="center" wrapText="1"/>
      <protection/>
    </xf>
    <xf numFmtId="193" fontId="87" fillId="0" borderId="15" xfId="123" applyNumberFormat="1" applyFont="1" applyFill="1" applyBorder="1" applyAlignment="1">
      <alignment horizontal="right" vertical="center" wrapText="1"/>
      <protection/>
    </xf>
    <xf numFmtId="41" fontId="97" fillId="0" borderId="0" xfId="130" applyNumberFormat="1" applyFont="1" applyFill="1" applyBorder="1" applyAlignment="1">
      <alignment horizontal="right" vertical="center"/>
      <protection/>
    </xf>
    <xf numFmtId="0" fontId="87" fillId="0" borderId="0" xfId="0" applyNumberFormat="1" applyFont="1" applyFill="1" applyAlignment="1">
      <alignment horizontal="right"/>
    </xf>
    <xf numFmtId="41" fontId="89" fillId="0" borderId="17" xfId="130" applyNumberFormat="1" applyFont="1" applyFill="1" applyBorder="1" applyAlignment="1">
      <alignment horizontal="center" vertical="center"/>
      <protection/>
    </xf>
    <xf numFmtId="188" fontId="87" fillId="0" borderId="34" xfId="123" applyNumberFormat="1" applyFont="1" applyFill="1" applyBorder="1" applyAlignment="1">
      <alignment horizontal="right" vertical="center" wrapText="1"/>
      <protection/>
    </xf>
    <xf numFmtId="220" fontId="87" fillId="0" borderId="17" xfId="0" applyNumberFormat="1" applyFont="1" applyFill="1" applyBorder="1" applyAlignment="1">
      <alignment horizontal="right" vertical="center"/>
    </xf>
    <xf numFmtId="220" fontId="87" fillId="0" borderId="17" xfId="118" applyNumberFormat="1" applyFont="1" applyFill="1" applyBorder="1" applyAlignment="1">
      <alignment horizontal="right" vertical="center"/>
      <protection/>
    </xf>
    <xf numFmtId="193" fontId="87" fillId="0" borderId="33" xfId="123" applyNumberFormat="1" applyFont="1" applyFill="1" applyBorder="1" applyAlignment="1">
      <alignment horizontal="right" vertical="center" wrapText="1"/>
      <protection/>
    </xf>
    <xf numFmtId="41" fontId="87" fillId="0" borderId="17" xfId="130" applyNumberFormat="1" applyFont="1" applyFill="1" applyBorder="1" applyAlignment="1">
      <alignment horizontal="right" vertical="center"/>
      <protection/>
    </xf>
    <xf numFmtId="193" fontId="87" fillId="0" borderId="25" xfId="123" applyNumberFormat="1" applyFont="1" applyFill="1" applyBorder="1" applyAlignment="1">
      <alignment horizontal="right" vertical="center" wrapText="1"/>
      <protection/>
    </xf>
    <xf numFmtId="41" fontId="88" fillId="0" borderId="0" xfId="130" applyNumberFormat="1" applyFont="1" applyFill="1" applyBorder="1" applyAlignment="1">
      <alignment horizontal="centerContinuous" vertical="center"/>
      <protection/>
    </xf>
    <xf numFmtId="180" fontId="87" fillId="0" borderId="23" xfId="123" applyNumberFormat="1" applyFont="1" applyFill="1" applyBorder="1">
      <alignment vertical="center"/>
      <protection/>
    </xf>
    <xf numFmtId="180" fontId="87" fillId="0" borderId="0" xfId="123" applyNumberFormat="1" applyFont="1" applyFill="1" applyBorder="1">
      <alignment vertical="center"/>
      <protection/>
    </xf>
    <xf numFmtId="222" fontId="87" fillId="0" borderId="0" xfId="87" applyNumberFormat="1" applyFont="1" applyFill="1" applyBorder="1" applyAlignment="1">
      <alignment horizontal="right" vertical="center" wrapText="1"/>
    </xf>
    <xf numFmtId="188" fontId="87" fillId="0" borderId="0" xfId="87" applyNumberFormat="1" applyFont="1" applyFill="1" applyBorder="1" applyAlignment="1">
      <alignment horizontal="right" vertical="center"/>
    </xf>
    <xf numFmtId="191" fontId="87" fillId="0" borderId="17" xfId="130" applyNumberFormat="1" applyFont="1" applyFill="1" applyBorder="1" applyAlignment="1">
      <alignment horizontal="center" vertical="center"/>
      <protection/>
    </xf>
    <xf numFmtId="41" fontId="89" fillId="0" borderId="0" xfId="130" applyNumberFormat="1" applyFont="1" applyFill="1" applyBorder="1" applyAlignment="1">
      <alignment horizontal="center" vertical="center" shrinkToFit="1"/>
      <protection/>
    </xf>
    <xf numFmtId="188" fontId="87" fillId="0" borderId="24" xfId="123" applyNumberFormat="1" applyFont="1" applyFill="1" applyBorder="1" applyAlignment="1">
      <alignment horizontal="right" vertical="center" wrapText="1"/>
      <protection/>
    </xf>
    <xf numFmtId="188" fontId="87" fillId="0" borderId="25" xfId="123" applyNumberFormat="1" applyFont="1" applyFill="1" applyBorder="1" applyAlignment="1">
      <alignment horizontal="right" vertical="center" wrapText="1"/>
      <protection/>
    </xf>
    <xf numFmtId="193" fontId="87" fillId="0" borderId="31" xfId="123" applyNumberFormat="1" applyFont="1" applyFill="1" applyBorder="1" applyAlignment="1">
      <alignment horizontal="right" vertical="center" wrapText="1"/>
      <protection/>
    </xf>
    <xf numFmtId="41" fontId="87" fillId="0" borderId="0" xfId="130" applyNumberFormat="1" applyFont="1" applyFill="1" applyBorder="1" applyAlignment="1">
      <alignment horizontal="right" vertical="center" shrinkToFit="1"/>
      <protection/>
    </xf>
    <xf numFmtId="41" fontId="89" fillId="0" borderId="0" xfId="130" applyNumberFormat="1" applyFont="1" applyFill="1" applyBorder="1" applyAlignment="1">
      <alignment horizontal="centerContinuous" vertical="center"/>
      <protection/>
    </xf>
    <xf numFmtId="41" fontId="88" fillId="0" borderId="0" xfId="130" applyNumberFormat="1" applyFont="1" applyFill="1" applyBorder="1" applyAlignment="1">
      <alignment horizontal="center" vertical="center" shrinkToFit="1"/>
      <protection/>
    </xf>
    <xf numFmtId="41" fontId="97" fillId="0" borderId="0" xfId="130" applyNumberFormat="1" applyFont="1" applyFill="1" applyBorder="1" applyAlignment="1">
      <alignment horizontal="right" vertical="center" shrinkToFit="1"/>
      <protection/>
    </xf>
    <xf numFmtId="0" fontId="87" fillId="0" borderId="0" xfId="0" applyNumberFormat="1" applyFont="1" applyFill="1" applyBorder="1" applyAlignment="1">
      <alignment/>
    </xf>
    <xf numFmtId="0" fontId="87" fillId="0" borderId="0" xfId="0" applyNumberFormat="1" applyFont="1" applyFill="1" applyBorder="1" applyAlignment="1">
      <alignment vertical="center"/>
    </xf>
    <xf numFmtId="41" fontId="89" fillId="0" borderId="17" xfId="130" applyNumberFormat="1" applyFont="1" applyFill="1" applyBorder="1" applyAlignment="1">
      <alignment horizontal="centerContinuous" vertical="center"/>
      <protection/>
    </xf>
    <xf numFmtId="0" fontId="91" fillId="0" borderId="0" xfId="130" applyNumberFormat="1" applyFont="1" applyAlignment="1">
      <alignment vertical="center"/>
      <protection/>
    </xf>
    <xf numFmtId="182" fontId="91" fillId="0" borderId="0" xfId="130" applyNumberFormat="1" applyFont="1" applyAlignment="1">
      <alignment vertical="center"/>
      <protection/>
    </xf>
    <xf numFmtId="0" fontId="91" fillId="0" borderId="0" xfId="130" applyNumberFormat="1" applyFont="1" applyBorder="1" applyAlignment="1">
      <alignment vertical="center"/>
      <protection/>
    </xf>
    <xf numFmtId="182" fontId="87" fillId="0" borderId="0" xfId="130" applyNumberFormat="1" applyFont="1" applyAlignment="1">
      <alignment vertical="center"/>
      <protection/>
    </xf>
    <xf numFmtId="0" fontId="89" fillId="0" borderId="17" xfId="130" applyNumberFormat="1" applyFont="1" applyBorder="1" applyAlignment="1">
      <alignment horizontal="left" vertical="center"/>
      <protection/>
    </xf>
    <xf numFmtId="182" fontId="87" fillId="0" borderId="17" xfId="130" applyNumberFormat="1" applyFont="1" applyBorder="1" applyAlignment="1">
      <alignment vertical="center"/>
      <protection/>
    </xf>
    <xf numFmtId="0" fontId="87" fillId="0" borderId="14" xfId="130" applyNumberFormat="1" applyFont="1" applyBorder="1" applyAlignment="1">
      <alignment horizontal="centerContinuous" vertical="center" shrinkToFit="1"/>
      <protection/>
    </xf>
    <xf numFmtId="0" fontId="87" fillId="0" borderId="0" xfId="130" applyNumberFormat="1" applyFont="1" applyBorder="1" applyAlignment="1">
      <alignment vertical="center" shrinkToFit="1"/>
      <protection/>
    </xf>
    <xf numFmtId="0" fontId="87" fillId="0" borderId="15" xfId="130" applyNumberFormat="1" applyFont="1" applyBorder="1" applyAlignment="1">
      <alignment horizontal="centerContinuous" vertical="center" shrinkToFit="1"/>
      <protection/>
    </xf>
    <xf numFmtId="0" fontId="89" fillId="0" borderId="15" xfId="130" applyNumberFormat="1" applyFont="1" applyBorder="1" applyAlignment="1">
      <alignment horizontal="centerContinuous" vertical="center" shrinkToFit="1"/>
      <protection/>
    </xf>
    <xf numFmtId="0" fontId="89" fillId="0" borderId="28" xfId="130" applyNumberFormat="1" applyFont="1" applyBorder="1" applyAlignment="1">
      <alignment horizontal="center" vertical="center" shrinkToFit="1"/>
      <protection/>
    </xf>
    <xf numFmtId="0" fontId="89" fillId="0" borderId="16" xfId="130" applyNumberFormat="1" applyFont="1" applyBorder="1" applyAlignment="1">
      <alignment horizontal="center" vertical="center" shrinkToFit="1"/>
      <protection/>
    </xf>
    <xf numFmtId="0" fontId="87" fillId="0" borderId="30" xfId="130" applyNumberFormat="1" applyFont="1" applyBorder="1" applyAlignment="1">
      <alignment horizontal="center" vertical="center" shrinkToFit="1"/>
      <protection/>
    </xf>
    <xf numFmtId="0" fontId="97" fillId="0" borderId="15" xfId="130" applyNumberFormat="1" applyFont="1" applyBorder="1" applyAlignment="1">
      <alignment horizontal="center" vertical="center"/>
      <protection/>
    </xf>
    <xf numFmtId="180" fontId="87" fillId="0" borderId="0" xfId="130" applyNumberFormat="1" applyFont="1" applyAlignment="1">
      <alignment horizontal="right" vertical="center" shrinkToFit="1"/>
      <protection/>
    </xf>
    <xf numFmtId="220" fontId="87" fillId="0" borderId="0" xfId="130" applyNumberFormat="1" applyFont="1" applyAlignment="1">
      <alignment horizontal="right" vertical="center" shrinkToFit="1"/>
      <protection/>
    </xf>
    <xf numFmtId="180" fontId="87" fillId="0" borderId="0" xfId="130" applyNumberFormat="1" applyFont="1" applyBorder="1" applyAlignment="1">
      <alignment horizontal="right" vertical="center" shrinkToFit="1"/>
      <protection/>
    </xf>
    <xf numFmtId="220" fontId="87" fillId="0" borderId="0" xfId="130" applyNumberFormat="1" applyFont="1" applyBorder="1" applyAlignment="1">
      <alignment horizontal="right" vertical="center" shrinkToFit="1"/>
      <protection/>
    </xf>
    <xf numFmtId="0" fontId="97" fillId="0" borderId="23" xfId="130" applyNumberFormat="1" applyFont="1" applyBorder="1" applyAlignment="1">
      <alignment horizontal="center" vertical="center"/>
      <protection/>
    </xf>
    <xf numFmtId="180" fontId="87" fillId="0" borderId="0" xfId="134" applyNumberFormat="1" applyFont="1" applyBorder="1" applyAlignment="1">
      <alignment horizontal="right" vertical="center" shrinkToFit="1"/>
      <protection/>
    </xf>
    <xf numFmtId="0" fontId="87" fillId="0" borderId="23" xfId="130" applyNumberFormat="1" applyFont="1" applyBorder="1" applyAlignment="1">
      <alignment horizontal="center" vertical="center" wrapText="1"/>
      <protection/>
    </xf>
    <xf numFmtId="180" fontId="87" fillId="24" borderId="0" xfId="134" applyNumberFormat="1" applyFont="1" applyFill="1" applyBorder="1" applyAlignment="1">
      <alignment horizontal="right" vertical="center" shrinkToFit="1"/>
      <protection/>
    </xf>
    <xf numFmtId="180" fontId="87" fillId="0" borderId="17" xfId="130" applyNumberFormat="1" applyFont="1" applyBorder="1" applyAlignment="1">
      <alignment horizontal="right" vertical="center" shrinkToFit="1"/>
      <protection/>
    </xf>
    <xf numFmtId="220" fontId="87" fillId="0" borderId="17" xfId="130" applyNumberFormat="1" applyFont="1" applyBorder="1" applyAlignment="1">
      <alignment horizontal="right" vertical="center" shrinkToFit="1"/>
      <protection/>
    </xf>
    <xf numFmtId="180" fontId="87" fillId="0" borderId="17" xfId="134" applyNumberFormat="1" applyFont="1" applyBorder="1" applyAlignment="1">
      <alignment horizontal="right" vertical="center" shrinkToFit="1"/>
      <protection/>
    </xf>
    <xf numFmtId="0" fontId="87" fillId="0" borderId="34" xfId="130" applyNumberFormat="1" applyFont="1" applyBorder="1" applyAlignment="1">
      <alignment horizontal="center" vertical="center"/>
      <protection/>
    </xf>
    <xf numFmtId="182" fontId="87" fillId="0" borderId="0" xfId="130" applyNumberFormat="1" applyFont="1" applyBorder="1" applyAlignment="1">
      <alignment vertical="center"/>
      <protection/>
    </xf>
    <xf numFmtId="180" fontId="87" fillId="24" borderId="0" xfId="130" applyNumberFormat="1" applyFont="1" applyFill="1" applyAlignment="1">
      <alignment horizontal="right" vertical="center" shrinkToFit="1"/>
      <protection/>
    </xf>
    <xf numFmtId="180" fontId="87" fillId="0" borderId="0" xfId="130" applyNumberFormat="1" applyFont="1" applyBorder="1" applyAlignment="1">
      <alignment vertical="center" shrinkToFit="1"/>
      <protection/>
    </xf>
    <xf numFmtId="180" fontId="87" fillId="24" borderId="17" xfId="134" applyNumberFormat="1" applyFont="1" applyFill="1" applyBorder="1" applyAlignment="1">
      <alignment horizontal="right" vertical="center" shrinkToFit="1"/>
      <protection/>
    </xf>
    <xf numFmtId="180" fontId="87" fillId="0" borderId="17" xfId="130" applyNumberFormat="1" applyFont="1" applyBorder="1" applyAlignment="1">
      <alignment vertical="center" shrinkToFit="1"/>
      <protection/>
    </xf>
    <xf numFmtId="0" fontId="91" fillId="0" borderId="0" xfId="130" applyNumberFormat="1" applyFont="1">
      <alignment/>
      <protection/>
    </xf>
    <xf numFmtId="0" fontId="87" fillId="0" borderId="0" xfId="130" applyNumberFormat="1" applyFont="1">
      <alignment/>
      <protection/>
    </xf>
    <xf numFmtId="0" fontId="95" fillId="0" borderId="0" xfId="130" applyNumberFormat="1" applyFont="1" applyAlignment="1">
      <alignment/>
      <protection/>
    </xf>
    <xf numFmtId="20" fontId="95" fillId="0" borderId="0" xfId="130" applyNumberFormat="1" applyFont="1" applyAlignment="1">
      <alignment horizontal="centerContinuous" vertical="center"/>
      <protection/>
    </xf>
    <xf numFmtId="0" fontId="95" fillId="0" borderId="0" xfId="130" applyNumberFormat="1" applyFont="1" applyAlignment="1">
      <alignment horizontal="centerContinuous" vertical="center"/>
      <protection/>
    </xf>
    <xf numFmtId="0" fontId="89" fillId="0" borderId="17" xfId="130" applyNumberFormat="1" applyFont="1" applyBorder="1" applyAlignment="1">
      <alignment horizontal="left" vertical="center" shrinkToFit="1"/>
      <protection/>
    </xf>
    <xf numFmtId="0" fontId="103" fillId="0" borderId="17" xfId="130" applyNumberFormat="1" applyFont="1" applyBorder="1">
      <alignment/>
      <protection/>
    </xf>
    <xf numFmtId="0" fontId="87" fillId="0" borderId="17" xfId="130" applyNumberFormat="1" applyFont="1" applyBorder="1">
      <alignment/>
      <protection/>
    </xf>
    <xf numFmtId="0" fontId="87" fillId="0" borderId="17" xfId="130" applyNumberFormat="1" applyFont="1" applyBorder="1" applyAlignment="1">
      <alignment horizontal="right" vertical="center" shrinkToFit="1"/>
      <protection/>
    </xf>
    <xf numFmtId="0" fontId="98" fillId="0" borderId="0" xfId="130" applyNumberFormat="1" applyFont="1">
      <alignment/>
      <protection/>
    </xf>
    <xf numFmtId="0" fontId="89" fillId="0" borderId="0" xfId="130" applyNumberFormat="1" applyFont="1" applyBorder="1" applyAlignment="1">
      <alignment horizontal="center" vertical="center" shrinkToFit="1"/>
      <protection/>
    </xf>
    <xf numFmtId="0" fontId="98" fillId="0" borderId="0" xfId="130" applyNumberFormat="1" applyFont="1" applyBorder="1">
      <alignment/>
      <protection/>
    </xf>
    <xf numFmtId="0" fontId="98" fillId="0" borderId="15" xfId="130" applyNumberFormat="1" applyFont="1" applyBorder="1">
      <alignment/>
      <protection/>
    </xf>
    <xf numFmtId="0" fontId="87" fillId="0" borderId="0" xfId="130" applyNumberFormat="1" applyFont="1" applyBorder="1" applyAlignment="1">
      <alignment horizontal="center" vertical="center" shrinkToFit="1"/>
      <protection/>
    </xf>
    <xf numFmtId="0" fontId="89" fillId="0" borderId="23" xfId="130" applyNumberFormat="1" applyFont="1" applyBorder="1" applyAlignment="1">
      <alignment horizontal="center" vertical="center" shrinkToFit="1"/>
      <protection/>
    </xf>
    <xf numFmtId="0" fontId="87" fillId="0" borderId="0" xfId="130" applyNumberFormat="1" applyFont="1" applyAlignment="1">
      <alignment horizontal="center" vertical="center" shrinkToFit="1"/>
      <protection/>
    </xf>
    <xf numFmtId="0" fontId="89" fillId="0" borderId="24" xfId="130" applyNumberFormat="1" applyFont="1" applyBorder="1" applyAlignment="1">
      <alignment horizontal="center" vertical="center" shrinkToFit="1"/>
      <protection/>
    </xf>
    <xf numFmtId="0" fontId="87" fillId="0" borderId="23" xfId="130" applyNumberFormat="1" applyFont="1" applyBorder="1" applyAlignment="1">
      <alignment horizontal="center" vertical="center" shrinkToFit="1"/>
      <protection/>
    </xf>
    <xf numFmtId="0" fontId="87" fillId="0" borderId="26" xfId="130" applyNumberFormat="1" applyFont="1" applyBorder="1" applyAlignment="1">
      <alignment horizontal="center" vertical="center" shrinkToFit="1"/>
      <protection/>
    </xf>
    <xf numFmtId="0" fontId="87" fillId="0" borderId="29" xfId="130" applyNumberFormat="1" applyFont="1" applyBorder="1" applyAlignment="1">
      <alignment horizontal="center" vertical="center" shrinkToFit="1"/>
      <protection/>
    </xf>
    <xf numFmtId="188" fontId="87" fillId="0" borderId="15" xfId="130" applyNumberFormat="1" applyFont="1" applyBorder="1" applyAlignment="1" quotePrefix="1">
      <alignment horizontal="center" vertical="center" shrinkToFit="1"/>
      <protection/>
    </xf>
    <xf numFmtId="180" fontId="87" fillId="0" borderId="0" xfId="130" applyNumberFormat="1" applyFont="1" applyAlignment="1">
      <alignment vertical="center" shrinkToFit="1"/>
      <protection/>
    </xf>
    <xf numFmtId="180" fontId="87" fillId="0" borderId="0" xfId="130" applyNumberFormat="1" applyFont="1" applyAlignment="1">
      <alignment vertical="center"/>
      <protection/>
    </xf>
    <xf numFmtId="188" fontId="87" fillId="0" borderId="23" xfId="130" applyNumberFormat="1" applyFont="1" applyBorder="1" applyAlignment="1" quotePrefix="1">
      <alignment horizontal="center" vertical="center" shrinkToFit="1"/>
      <protection/>
    </xf>
    <xf numFmtId="41" fontId="87" fillId="0" borderId="0" xfId="130" applyNumberFormat="1" applyFont="1" applyAlignment="1">
      <alignment vertical="center" shrinkToFit="1"/>
      <protection/>
    </xf>
    <xf numFmtId="41" fontId="87" fillId="0" borderId="0" xfId="130" applyNumberFormat="1" applyFont="1" applyAlignment="1">
      <alignment vertical="center"/>
      <protection/>
    </xf>
    <xf numFmtId="49" fontId="97" fillId="0" borderId="15" xfId="130" applyNumberFormat="1" applyFont="1" applyFill="1" applyBorder="1" applyAlignment="1" quotePrefix="1">
      <alignment horizontal="center" vertical="center" shrinkToFit="1"/>
      <protection/>
    </xf>
    <xf numFmtId="180" fontId="97" fillId="0" borderId="0" xfId="130" applyNumberFormat="1" applyFont="1" applyFill="1" applyAlignment="1">
      <alignment vertical="center" shrinkToFit="1"/>
      <protection/>
    </xf>
    <xf numFmtId="41" fontId="97" fillId="0" borderId="0" xfId="130" applyNumberFormat="1" applyFont="1" applyFill="1" applyAlignment="1">
      <alignment vertical="center" shrinkToFit="1"/>
      <protection/>
    </xf>
    <xf numFmtId="41" fontId="97" fillId="0" borderId="0" xfId="130" applyNumberFormat="1" applyFont="1" applyFill="1" applyAlignment="1">
      <alignment vertical="center"/>
      <protection/>
    </xf>
    <xf numFmtId="41" fontId="97" fillId="0" borderId="15" xfId="130" applyNumberFormat="1" applyFont="1" applyFill="1" applyBorder="1" applyAlignment="1">
      <alignment vertical="center"/>
      <protection/>
    </xf>
    <xf numFmtId="0" fontId="87" fillId="0" borderId="0" xfId="130" applyNumberFormat="1" applyFont="1" applyFill="1">
      <alignment/>
      <protection/>
    </xf>
    <xf numFmtId="0" fontId="87" fillId="0" borderId="15" xfId="130" applyNumberFormat="1" applyFont="1" applyFill="1" applyBorder="1" applyAlignment="1">
      <alignment horizontal="center" vertical="center" shrinkToFit="1"/>
      <protection/>
    </xf>
    <xf numFmtId="180" fontId="87" fillId="0" borderId="0" xfId="130" applyNumberFormat="1" applyFont="1" applyFill="1" applyAlignment="1">
      <alignment vertical="center" shrinkToFit="1"/>
      <protection/>
    </xf>
    <xf numFmtId="41" fontId="87" fillId="0" borderId="0" xfId="130" applyNumberFormat="1" applyFont="1" applyFill="1" applyAlignment="1">
      <alignment vertical="center" shrinkToFit="1"/>
      <protection/>
    </xf>
    <xf numFmtId="180" fontId="87" fillId="0" borderId="0" xfId="0" applyNumberFormat="1" applyFont="1" applyFill="1" applyBorder="1" applyAlignment="1">
      <alignment horizontal="right" vertical="center" shrinkToFit="1"/>
    </xf>
    <xf numFmtId="191" fontId="87" fillId="0" borderId="0" xfId="0" applyNumberFormat="1" applyFont="1" applyFill="1" applyBorder="1" applyAlignment="1">
      <alignment horizontal="right" vertical="center" wrapText="1"/>
    </xf>
    <xf numFmtId="41" fontId="87" fillId="0" borderId="0" xfId="130" applyNumberFormat="1" applyFont="1" applyFill="1" applyAlignment="1">
      <alignment vertical="center"/>
      <protection/>
    </xf>
    <xf numFmtId="180" fontId="87" fillId="0" borderId="0" xfId="130" applyNumberFormat="1" applyFont="1" applyFill="1" applyAlignment="1">
      <alignment vertical="center"/>
      <protection/>
    </xf>
    <xf numFmtId="0" fontId="87" fillId="0" borderId="23" xfId="130" applyNumberFormat="1" applyFont="1" applyFill="1" applyBorder="1" applyAlignment="1">
      <alignment horizontal="center" vertical="center"/>
      <protection/>
    </xf>
    <xf numFmtId="0" fontId="104" fillId="0" borderId="0" xfId="0" applyNumberFormat="1" applyFont="1" applyAlignment="1">
      <alignment/>
    </xf>
    <xf numFmtId="0" fontId="89" fillId="0" borderId="33" xfId="130" applyNumberFormat="1" applyFont="1" applyFill="1" applyBorder="1" applyAlignment="1">
      <alignment horizontal="center" vertical="center" shrinkToFit="1"/>
      <protection/>
    </xf>
    <xf numFmtId="41" fontId="87" fillId="0" borderId="17" xfId="130" applyNumberFormat="1" applyFont="1" applyFill="1" applyBorder="1">
      <alignment/>
      <protection/>
    </xf>
    <xf numFmtId="0" fontId="87" fillId="0" borderId="34" xfId="130" applyNumberFormat="1" applyFont="1" applyFill="1" applyBorder="1" applyAlignment="1">
      <alignment horizontal="center"/>
      <protection/>
    </xf>
    <xf numFmtId="41" fontId="87" fillId="0" borderId="0" xfId="130" applyNumberFormat="1" applyFont="1" applyBorder="1">
      <alignment/>
      <protection/>
    </xf>
    <xf numFmtId="0" fontId="87" fillId="0" borderId="0" xfId="130" applyNumberFormat="1" applyFont="1" applyBorder="1" applyAlignment="1">
      <alignment horizontal="center"/>
      <protection/>
    </xf>
    <xf numFmtId="0" fontId="89" fillId="0" borderId="0" xfId="130" applyNumberFormat="1" applyFont="1" applyBorder="1">
      <alignment/>
      <protection/>
    </xf>
    <xf numFmtId="0" fontId="87" fillId="0" borderId="0" xfId="130" applyNumberFormat="1" applyFont="1" applyBorder="1">
      <alignment/>
      <protection/>
    </xf>
    <xf numFmtId="0" fontId="95" fillId="0" borderId="0" xfId="130" applyNumberFormat="1" applyFont="1" applyAlignment="1">
      <alignment shrinkToFit="1"/>
      <protection/>
    </xf>
    <xf numFmtId="20" fontId="95" fillId="0" borderId="0" xfId="130" applyNumberFormat="1" applyFont="1" applyAlignment="1">
      <alignment horizontal="centerContinuous" vertical="center" shrinkToFit="1"/>
      <protection/>
    </xf>
    <xf numFmtId="0" fontId="95" fillId="0" borderId="0" xfId="130" applyNumberFormat="1" applyFont="1" applyAlignment="1">
      <alignment horizontal="centerContinuous" vertical="center" shrinkToFit="1"/>
      <protection/>
    </xf>
    <xf numFmtId="0" fontId="95" fillId="0" borderId="0" xfId="130" applyNumberFormat="1" applyFont="1" applyAlignment="1">
      <alignment horizontal="center" vertical="center" shrinkToFit="1"/>
      <protection/>
    </xf>
    <xf numFmtId="0" fontId="103" fillId="0" borderId="17" xfId="130" applyNumberFormat="1" applyFont="1" applyBorder="1" applyAlignment="1">
      <alignment shrinkToFit="1"/>
      <protection/>
    </xf>
    <xf numFmtId="0" fontId="87" fillId="0" borderId="17" xfId="130" applyNumberFormat="1" applyFont="1" applyBorder="1" applyAlignment="1">
      <alignment shrinkToFit="1"/>
      <protection/>
    </xf>
    <xf numFmtId="0" fontId="98" fillId="0" borderId="0" xfId="130" applyNumberFormat="1" applyFont="1" applyAlignment="1">
      <alignment shrinkToFit="1"/>
      <protection/>
    </xf>
    <xf numFmtId="0" fontId="98" fillId="0" borderId="0" xfId="130" applyNumberFormat="1" applyFont="1" applyBorder="1" applyAlignment="1">
      <alignment shrinkToFit="1"/>
      <protection/>
    </xf>
    <xf numFmtId="0" fontId="98" fillId="0" borderId="21" xfId="130" applyNumberFormat="1" applyFont="1" applyBorder="1" applyAlignment="1">
      <alignment shrinkToFit="1"/>
      <protection/>
    </xf>
    <xf numFmtId="0" fontId="87" fillId="0" borderId="18" xfId="130" applyNumberFormat="1" applyFont="1" applyBorder="1" applyAlignment="1">
      <alignment horizontal="left" vertical="center"/>
      <protection/>
    </xf>
    <xf numFmtId="0" fontId="89" fillId="0" borderId="18" xfId="130" applyNumberFormat="1" applyFont="1" applyBorder="1" applyAlignment="1">
      <alignment horizontal="left" vertical="center"/>
      <protection/>
    </xf>
    <xf numFmtId="0" fontId="98" fillId="0" borderId="14" xfId="130" applyNumberFormat="1" applyFont="1" applyBorder="1" applyAlignment="1">
      <alignment shrinkToFit="1"/>
      <protection/>
    </xf>
    <xf numFmtId="0" fontId="89" fillId="0" borderId="22" xfId="130" applyNumberFormat="1" applyFont="1" applyBorder="1" applyAlignment="1">
      <alignment horizontal="center" shrinkToFit="1"/>
      <protection/>
    </xf>
    <xf numFmtId="0" fontId="89" fillId="0" borderId="22" xfId="130" applyNumberFormat="1" applyFont="1" applyBorder="1" applyAlignment="1">
      <alignment horizontal="center" vertical="center" shrinkToFit="1"/>
      <protection/>
    </xf>
    <xf numFmtId="0" fontId="87" fillId="0" borderId="27" xfId="130" applyNumberFormat="1" applyFont="1" applyBorder="1" applyAlignment="1">
      <alignment horizontal="center" vertical="center" shrinkToFit="1"/>
      <protection/>
    </xf>
    <xf numFmtId="0" fontId="89" fillId="0" borderId="27" xfId="130" applyNumberFormat="1" applyFont="1" applyBorder="1" applyAlignment="1">
      <alignment horizontal="center" vertical="center" shrinkToFit="1"/>
      <protection/>
    </xf>
    <xf numFmtId="180" fontId="87" fillId="0" borderId="0" xfId="85" applyNumberFormat="1" applyFont="1" applyBorder="1" applyAlignment="1">
      <alignment horizontal="right" vertical="center" shrinkToFit="1"/>
    </xf>
    <xf numFmtId="41" fontId="87" fillId="0" borderId="0" xfId="85" applyNumberFormat="1" applyFont="1" applyBorder="1" applyAlignment="1">
      <alignment horizontal="center" vertical="center" shrinkToFit="1"/>
    </xf>
    <xf numFmtId="0" fontId="87" fillId="0" borderId="0" xfId="130" applyNumberFormat="1" applyFont="1" applyAlignment="1">
      <alignment vertical="center" shrinkToFit="1"/>
      <protection/>
    </xf>
    <xf numFmtId="180" fontId="87" fillId="0" borderId="0" xfId="130" applyNumberFormat="1" applyFont="1" applyAlignment="1">
      <alignment horizontal="right" vertical="center"/>
      <protection/>
    </xf>
    <xf numFmtId="180" fontId="97" fillId="0" borderId="0" xfId="130" applyNumberFormat="1" applyFont="1" applyFill="1" applyAlignment="1">
      <alignment horizontal="right" vertical="center"/>
      <protection/>
    </xf>
    <xf numFmtId="49" fontId="97" fillId="0" borderId="23" xfId="130" applyNumberFormat="1" applyFont="1" applyFill="1" applyBorder="1" applyAlignment="1" quotePrefix="1">
      <alignment horizontal="center" vertical="center" shrinkToFit="1"/>
      <protection/>
    </xf>
    <xf numFmtId="188" fontId="97" fillId="0" borderId="0" xfId="130" applyNumberFormat="1" applyFont="1" applyFill="1" applyAlignment="1">
      <alignment vertical="center"/>
      <protection/>
    </xf>
    <xf numFmtId="0" fontId="97" fillId="0" borderId="0" xfId="130" applyNumberFormat="1" applyFont="1" applyFill="1" applyAlignment="1">
      <alignment vertical="center"/>
      <protection/>
    </xf>
    <xf numFmtId="188" fontId="87" fillId="0" borderId="15" xfId="130" applyNumberFormat="1" applyFont="1" applyFill="1" applyBorder="1" applyAlignment="1">
      <alignment horizontal="center" vertical="center" shrinkToFit="1"/>
      <protection/>
    </xf>
    <xf numFmtId="41" fontId="87" fillId="0" borderId="0" xfId="85" applyFont="1" applyFill="1" applyAlignment="1">
      <alignment horizontal="right" vertical="center"/>
    </xf>
    <xf numFmtId="41" fontId="87" fillId="0" borderId="0" xfId="85" applyFont="1" applyFill="1" applyAlignment="1">
      <alignment vertical="center"/>
    </xf>
    <xf numFmtId="188" fontId="87" fillId="0" borderId="23" xfId="130" applyNumberFormat="1" applyFont="1" applyFill="1" applyBorder="1" applyAlignment="1">
      <alignment horizontal="center" vertical="center" shrinkToFit="1"/>
      <protection/>
    </xf>
    <xf numFmtId="0" fontId="89" fillId="0" borderId="33" xfId="130" applyNumberFormat="1" applyFont="1" applyBorder="1" applyAlignment="1">
      <alignment horizontal="center" vertical="center" shrinkToFit="1"/>
      <protection/>
    </xf>
    <xf numFmtId="41" fontId="87" fillId="0" borderId="17" xfId="130" applyNumberFormat="1" applyFont="1" applyBorder="1">
      <alignment/>
      <protection/>
    </xf>
    <xf numFmtId="0" fontId="87" fillId="0" borderId="34" xfId="130" applyNumberFormat="1" applyFont="1" applyBorder="1" applyAlignment="1">
      <alignment horizontal="center"/>
      <protection/>
    </xf>
    <xf numFmtId="0" fontId="89" fillId="0" borderId="27" xfId="130" applyNumberFormat="1" applyFont="1" applyBorder="1" applyAlignment="1">
      <alignment horizontal="center"/>
      <protection/>
    </xf>
    <xf numFmtId="0" fontId="87" fillId="0" borderId="0" xfId="130" applyNumberFormat="1" applyFont="1" applyAlignment="1">
      <alignment horizontal="center"/>
      <protection/>
    </xf>
    <xf numFmtId="0" fontId="87" fillId="0" borderId="30" xfId="130" applyNumberFormat="1" applyFont="1" applyBorder="1" applyAlignment="1">
      <alignment horizontal="center" vertical="center" wrapText="1"/>
      <protection/>
    </xf>
    <xf numFmtId="0" fontId="87" fillId="0" borderId="15" xfId="0" applyNumberFormat="1" applyFont="1" applyBorder="1" applyAlignment="1" quotePrefix="1">
      <alignment horizontal="center" vertical="center"/>
    </xf>
    <xf numFmtId="191" fontId="87" fillId="0" borderId="0" xfId="85" applyNumberFormat="1" applyFont="1" applyBorder="1" applyAlignment="1">
      <alignment vertical="center"/>
    </xf>
    <xf numFmtId="0" fontId="87" fillId="0" borderId="24" xfId="130" applyNumberFormat="1" applyFont="1" applyBorder="1" applyAlignment="1" quotePrefix="1">
      <alignment horizontal="center" vertical="center" wrapText="1"/>
      <protection/>
    </xf>
    <xf numFmtId="41" fontId="87" fillId="0" borderId="15" xfId="130" applyNumberFormat="1" applyFont="1" applyFill="1" applyBorder="1" applyAlignment="1" quotePrefix="1">
      <alignment horizontal="center" vertical="center"/>
      <protection/>
    </xf>
    <xf numFmtId="191" fontId="87" fillId="0" borderId="0" xfId="130" applyNumberFormat="1" applyFont="1" applyAlignment="1">
      <alignment vertical="center"/>
      <protection/>
    </xf>
    <xf numFmtId="191" fontId="87" fillId="0" borderId="0" xfId="85" applyNumberFormat="1" applyFont="1" applyAlignment="1">
      <alignment vertical="center"/>
    </xf>
    <xf numFmtId="41" fontId="87" fillId="0" borderId="23" xfId="130" applyNumberFormat="1" applyFont="1" applyBorder="1" applyAlignment="1" quotePrefix="1">
      <alignment horizontal="center" vertical="center" shrinkToFit="1"/>
      <protection/>
    </xf>
    <xf numFmtId="41" fontId="97" fillId="0" borderId="0" xfId="130" applyNumberFormat="1" applyFont="1" applyAlignment="1">
      <alignment vertical="center"/>
      <protection/>
    </xf>
    <xf numFmtId="49" fontId="97" fillId="0" borderId="15" xfId="130" applyNumberFormat="1" applyFont="1" applyFill="1" applyBorder="1" applyAlignment="1" quotePrefix="1">
      <alignment horizontal="center" vertical="center"/>
      <protection/>
    </xf>
    <xf numFmtId="191" fontId="97" fillId="0" borderId="0" xfId="130" applyNumberFormat="1" applyFont="1" applyFill="1" applyAlignment="1">
      <alignment vertical="center"/>
      <protection/>
    </xf>
    <xf numFmtId="191" fontId="87" fillId="0" borderId="0" xfId="130" applyNumberFormat="1" applyFont="1" applyFill="1" applyAlignment="1">
      <alignment vertical="center"/>
      <protection/>
    </xf>
    <xf numFmtId="191" fontId="87" fillId="0" borderId="0" xfId="85" applyNumberFormat="1" applyFont="1" applyFill="1" applyBorder="1" applyAlignment="1">
      <alignment vertical="center"/>
    </xf>
    <xf numFmtId="0" fontId="89" fillId="0" borderId="33" xfId="130" applyNumberFormat="1" applyFont="1" applyFill="1" applyBorder="1" applyAlignment="1">
      <alignment horizontal="center" vertical="center"/>
      <protection/>
    </xf>
    <xf numFmtId="0" fontId="105" fillId="0" borderId="0" xfId="0" applyNumberFormat="1" applyFont="1" applyAlignment="1">
      <alignment/>
    </xf>
    <xf numFmtId="0" fontId="87" fillId="0" borderId="28" xfId="130" applyNumberFormat="1" applyFont="1" applyBorder="1" applyAlignment="1">
      <alignment horizontal="center" vertical="center" shrinkToFit="1"/>
      <protection/>
    </xf>
    <xf numFmtId="0" fontId="87" fillId="0" borderId="31" xfId="130" applyNumberFormat="1" applyFont="1" applyBorder="1" applyAlignment="1">
      <alignment horizontal="center" vertical="center" shrinkToFit="1"/>
      <protection/>
    </xf>
    <xf numFmtId="0" fontId="87" fillId="0" borderId="16" xfId="130" applyNumberFormat="1" applyFont="1" applyBorder="1" applyAlignment="1">
      <alignment horizontal="center" vertical="center" wrapText="1"/>
      <protection/>
    </xf>
    <xf numFmtId="0" fontId="87" fillId="0" borderId="23" xfId="130" applyNumberFormat="1" applyFont="1" applyBorder="1" applyAlignment="1" quotePrefix="1">
      <alignment horizontal="center" vertical="center" wrapText="1"/>
      <protection/>
    </xf>
    <xf numFmtId="191" fontId="87" fillId="0" borderId="0" xfId="130" applyNumberFormat="1" applyFont="1" applyFill="1" applyBorder="1" applyAlignment="1">
      <alignment vertical="center"/>
      <protection/>
    </xf>
    <xf numFmtId="0" fontId="89" fillId="0" borderId="0" xfId="130" applyNumberFormat="1" applyFont="1" applyFill="1" applyBorder="1" applyAlignment="1">
      <alignment horizontal="center" vertical="center" shrinkToFit="1"/>
      <protection/>
    </xf>
    <xf numFmtId="41" fontId="87" fillId="0" borderId="0" xfId="130" applyNumberFormat="1" applyFont="1" applyFill="1" applyBorder="1">
      <alignment/>
      <protection/>
    </xf>
    <xf numFmtId="0" fontId="87" fillId="0" borderId="0" xfId="130" applyNumberFormat="1" applyFont="1" applyFill="1" applyBorder="1" applyAlignment="1">
      <alignment horizontal="center"/>
      <protection/>
    </xf>
    <xf numFmtId="0" fontId="89" fillId="0" borderId="0" xfId="130" applyNumberFormat="1" applyFont="1" applyFill="1" applyBorder="1">
      <alignment/>
      <protection/>
    </xf>
    <xf numFmtId="0" fontId="87" fillId="0" borderId="0" xfId="130" applyNumberFormat="1" applyFont="1" applyFill="1" applyBorder="1">
      <alignment/>
      <protection/>
    </xf>
    <xf numFmtId="0" fontId="87" fillId="0" borderId="32" xfId="130" applyNumberFormat="1" applyFont="1" applyBorder="1" applyAlignment="1">
      <alignment horizontal="center"/>
      <protection/>
    </xf>
    <xf numFmtId="0" fontId="87" fillId="0" borderId="18" xfId="130" applyNumberFormat="1" applyFont="1" applyBorder="1" applyAlignment="1">
      <alignment horizontal="centerContinuous"/>
      <protection/>
    </xf>
    <xf numFmtId="0" fontId="87" fillId="0" borderId="32" xfId="130" applyNumberFormat="1" applyFont="1" applyBorder="1" applyAlignment="1">
      <alignment horizontal="centerContinuous"/>
      <protection/>
    </xf>
    <xf numFmtId="0" fontId="87" fillId="0" borderId="14" xfId="130" applyNumberFormat="1" applyFont="1" applyBorder="1" applyAlignment="1">
      <alignment horizontal="centerContinuous"/>
      <protection/>
    </xf>
    <xf numFmtId="0" fontId="89" fillId="0" borderId="0" xfId="130" applyNumberFormat="1" applyFont="1" applyBorder="1" applyAlignment="1">
      <alignment horizontal="centerContinuous"/>
      <protection/>
    </xf>
    <xf numFmtId="0" fontId="87" fillId="0" borderId="15" xfId="130" applyNumberFormat="1" applyFont="1" applyBorder="1" applyAlignment="1">
      <alignment horizontal="centerContinuous"/>
      <protection/>
    </xf>
    <xf numFmtId="0" fontId="87" fillId="0" borderId="0" xfId="130" applyNumberFormat="1" applyFont="1" applyBorder="1" applyAlignment="1">
      <alignment horizontal="centerContinuous"/>
      <protection/>
    </xf>
    <xf numFmtId="0" fontId="89" fillId="0" borderId="23" xfId="130" applyNumberFormat="1" applyFont="1" applyBorder="1" applyAlignment="1">
      <alignment horizontal="centerContinuous"/>
      <protection/>
    </xf>
    <xf numFmtId="0" fontId="87" fillId="0" borderId="15" xfId="130" applyNumberFormat="1" applyFont="1" applyBorder="1" applyAlignment="1">
      <alignment horizontal="center" vertical="center" wrapText="1"/>
      <protection/>
    </xf>
    <xf numFmtId="0" fontId="87" fillId="0" borderId="0" xfId="130" applyNumberFormat="1" applyFont="1" applyBorder="1" applyAlignment="1">
      <alignment horizontal="center" vertical="center"/>
      <protection/>
    </xf>
    <xf numFmtId="0" fontId="87" fillId="0" borderId="15" xfId="130" applyNumberFormat="1" applyFont="1" applyBorder="1" applyAlignment="1">
      <alignment horizontal="center" vertical="center"/>
      <protection/>
    </xf>
    <xf numFmtId="0" fontId="89" fillId="0" borderId="28" xfId="130" applyNumberFormat="1" applyFont="1" applyBorder="1" applyAlignment="1">
      <alignment horizontal="center" vertical="center"/>
      <protection/>
    </xf>
    <xf numFmtId="0" fontId="105" fillId="0" borderId="30" xfId="0" applyNumberFormat="1" applyFont="1" applyBorder="1" applyAlignment="1">
      <alignment horizontal="center" vertical="center"/>
    </xf>
    <xf numFmtId="188" fontId="87" fillId="0" borderId="0" xfId="130" applyNumberFormat="1" applyFont="1" applyBorder="1" applyAlignment="1" quotePrefix="1">
      <alignment horizontal="right" vertical="center"/>
      <protection/>
    </xf>
    <xf numFmtId="188" fontId="87" fillId="0" borderId="0" xfId="130" applyNumberFormat="1" applyFont="1" applyFill="1" applyBorder="1" applyAlignment="1" quotePrefix="1">
      <alignment horizontal="right" vertical="center"/>
      <protection/>
    </xf>
    <xf numFmtId="0" fontId="87" fillId="24" borderId="15" xfId="130" applyNumberFormat="1" applyFont="1" applyFill="1" applyBorder="1" applyAlignment="1" quotePrefix="1">
      <alignment horizontal="center" vertical="center"/>
      <protection/>
    </xf>
    <xf numFmtId="41" fontId="87" fillId="0" borderId="0" xfId="130" applyNumberFormat="1" applyFont="1" applyBorder="1" applyAlignment="1" quotePrefix="1">
      <alignment horizontal="right" vertical="center"/>
      <protection/>
    </xf>
    <xf numFmtId="41" fontId="87" fillId="0" borderId="0" xfId="130" applyNumberFormat="1" applyFont="1" applyFill="1" applyBorder="1" applyAlignment="1" quotePrefix="1">
      <alignment horizontal="right" vertical="center"/>
      <protection/>
    </xf>
    <xf numFmtId="0" fontId="87" fillId="24" borderId="0" xfId="130" applyNumberFormat="1" applyFont="1" applyFill="1" applyBorder="1" applyAlignment="1">
      <alignment vertical="center"/>
      <protection/>
    </xf>
    <xf numFmtId="41" fontId="97" fillId="0" borderId="0" xfId="130" applyNumberFormat="1" applyFont="1" applyFill="1" applyBorder="1" applyAlignment="1" quotePrefix="1">
      <alignment horizontal="right" vertical="center"/>
      <protection/>
    </xf>
    <xf numFmtId="0" fontId="87" fillId="0" borderId="15" xfId="130" applyNumberFormat="1" applyFont="1" applyFill="1" applyBorder="1" applyAlignment="1">
      <alignment vertical="center"/>
      <protection/>
    </xf>
    <xf numFmtId="0" fontId="89" fillId="0" borderId="15" xfId="130" applyNumberFormat="1" applyFont="1" applyFill="1" applyBorder="1" applyAlignment="1">
      <alignment horizontal="center" vertical="center" wrapText="1"/>
      <protection/>
    </xf>
    <xf numFmtId="0" fontId="87" fillId="0" borderId="15" xfId="130" applyNumberFormat="1" applyFont="1" applyFill="1" applyBorder="1" applyAlignment="1">
      <alignment horizontal="center" vertical="center"/>
      <protection/>
    </xf>
    <xf numFmtId="41" fontId="87" fillId="0" borderId="0" xfId="88" applyNumberFormat="1" applyFont="1" applyFill="1" applyBorder="1" applyAlignment="1">
      <alignment horizontal="right" vertical="center"/>
    </xf>
    <xf numFmtId="41" fontId="87" fillId="0" borderId="0" xfId="85" applyNumberFormat="1" applyFont="1" applyFill="1" applyBorder="1" applyAlignment="1">
      <alignment horizontal="right" vertical="center"/>
    </xf>
    <xf numFmtId="0" fontId="98" fillId="0" borderId="33" xfId="130" applyNumberFormat="1" applyFont="1" applyBorder="1" applyAlignment="1">
      <alignment vertical="center"/>
      <protection/>
    </xf>
    <xf numFmtId="0" fontId="98" fillId="0" borderId="34" xfId="130" applyNumberFormat="1" applyFont="1" applyBorder="1" applyAlignment="1">
      <alignment vertical="center"/>
      <protection/>
    </xf>
    <xf numFmtId="0" fontId="98" fillId="0" borderId="17" xfId="130" applyNumberFormat="1" applyFont="1" applyBorder="1" applyAlignment="1">
      <alignment vertical="center"/>
      <protection/>
    </xf>
    <xf numFmtId="3" fontId="87" fillId="0" borderId="17" xfId="130" applyNumberFormat="1" applyFont="1" applyBorder="1" applyAlignment="1">
      <alignment horizontal="right" vertical="center"/>
      <protection/>
    </xf>
    <xf numFmtId="0" fontId="106" fillId="0" borderId="0" xfId="130" applyNumberFormat="1" applyFont="1" applyBorder="1" applyAlignment="1">
      <alignment vertical="center"/>
      <protection/>
    </xf>
    <xf numFmtId="0" fontId="106" fillId="0" borderId="0" xfId="130" applyNumberFormat="1" applyFont="1" applyAlignment="1">
      <alignment vertical="center"/>
      <protection/>
    </xf>
    <xf numFmtId="3" fontId="106" fillId="0" borderId="0" xfId="130" applyNumberFormat="1" applyFont="1" applyBorder="1" applyAlignment="1">
      <alignment horizontal="right" vertical="center"/>
      <protection/>
    </xf>
    <xf numFmtId="0" fontId="89" fillId="0" borderId="0" xfId="130" applyNumberFormat="1" applyFont="1" applyBorder="1" applyAlignment="1">
      <alignment/>
      <protection/>
    </xf>
    <xf numFmtId="0" fontId="87" fillId="0" borderId="0" xfId="130" applyNumberFormat="1" applyFont="1" applyBorder="1" applyAlignment="1">
      <alignment/>
      <protection/>
    </xf>
    <xf numFmtId="3" fontId="87" fillId="0" borderId="0" xfId="130" applyNumberFormat="1" applyFont="1" applyBorder="1" applyAlignment="1">
      <alignment horizontal="right"/>
      <protection/>
    </xf>
    <xf numFmtId="0" fontId="87" fillId="0" borderId="0" xfId="130" applyNumberFormat="1" applyFont="1" applyBorder="1" applyAlignment="1">
      <alignment horizontal="left"/>
      <protection/>
    </xf>
    <xf numFmtId="178" fontId="91" fillId="0" borderId="0" xfId="130" applyNumberFormat="1" applyFont="1" applyAlignment="1">
      <alignment horizontal="right" vertical="center"/>
      <protection/>
    </xf>
    <xf numFmtId="202" fontId="91" fillId="0" borderId="0" xfId="130" applyNumberFormat="1" applyFont="1" applyAlignment="1">
      <alignment horizontal="right" vertical="center"/>
      <protection/>
    </xf>
    <xf numFmtId="178" fontId="91" fillId="0" borderId="0" xfId="130" applyNumberFormat="1" applyFont="1" applyAlignment="1">
      <alignment vertical="center"/>
      <protection/>
    </xf>
    <xf numFmtId="3" fontId="91" fillId="0" borderId="0" xfId="130" applyNumberFormat="1" applyFont="1" applyAlignment="1">
      <alignment vertical="center"/>
      <protection/>
    </xf>
    <xf numFmtId="202" fontId="91" fillId="0" borderId="0" xfId="130" applyNumberFormat="1" applyFont="1" applyAlignment="1">
      <alignment vertical="center"/>
      <protection/>
    </xf>
    <xf numFmtId="202" fontId="91" fillId="0" borderId="0" xfId="130" applyNumberFormat="1" applyFont="1" applyAlignment="1">
      <alignment horizontal="center" vertical="center"/>
      <protection/>
    </xf>
    <xf numFmtId="179" fontId="91" fillId="0" borderId="0" xfId="130" applyNumberFormat="1" applyFont="1" applyAlignment="1">
      <alignment horizontal="center" vertical="center"/>
      <protection/>
    </xf>
    <xf numFmtId="178" fontId="87" fillId="0" borderId="0" xfId="130" applyNumberFormat="1" applyFont="1" applyAlignment="1">
      <alignment horizontal="right" vertical="center"/>
      <protection/>
    </xf>
    <xf numFmtId="202" fontId="87" fillId="0" borderId="0" xfId="130" applyNumberFormat="1" applyFont="1" applyAlignment="1">
      <alignment horizontal="right" vertical="center"/>
      <protection/>
    </xf>
    <xf numFmtId="178" fontId="87" fillId="0" borderId="0" xfId="130" applyNumberFormat="1" applyFont="1" applyAlignment="1">
      <alignment vertical="center"/>
      <protection/>
    </xf>
    <xf numFmtId="3" fontId="87" fillId="0" borderId="0" xfId="130" applyNumberFormat="1" applyFont="1" applyAlignment="1">
      <alignment vertical="center"/>
      <protection/>
    </xf>
    <xf numFmtId="202" fontId="87" fillId="0" borderId="0" xfId="130" applyNumberFormat="1" applyFont="1" applyAlignment="1">
      <alignment vertical="center"/>
      <protection/>
    </xf>
    <xf numFmtId="202" fontId="87" fillId="0" borderId="0" xfId="130" applyNumberFormat="1" applyFont="1" applyAlignment="1">
      <alignment horizontal="center" vertical="center"/>
      <protection/>
    </xf>
    <xf numFmtId="202" fontId="88" fillId="0" borderId="0" xfId="130" applyNumberFormat="1" applyFont="1" applyBorder="1" applyAlignment="1">
      <alignment horizontal="center" vertical="center"/>
      <protection/>
    </xf>
    <xf numFmtId="0" fontId="88" fillId="0" borderId="0" xfId="130" applyNumberFormat="1" applyFont="1" applyAlignment="1">
      <alignment horizontal="centerContinuous" vertical="center"/>
      <protection/>
    </xf>
    <xf numFmtId="202" fontId="88" fillId="0" borderId="0" xfId="130" applyNumberFormat="1" applyFont="1" applyAlignment="1">
      <alignment horizontal="centerContinuous" vertical="center"/>
      <protection/>
    </xf>
    <xf numFmtId="179" fontId="88" fillId="0" borderId="0" xfId="130" applyNumberFormat="1" applyFont="1" applyAlignment="1">
      <alignment horizontal="centerContinuous" vertical="center"/>
      <protection/>
    </xf>
    <xf numFmtId="0" fontId="88" fillId="0" borderId="0" xfId="130" applyNumberFormat="1" applyFont="1" applyBorder="1" applyAlignment="1">
      <alignment horizontal="centerContinuous" vertical="center"/>
      <protection/>
    </xf>
    <xf numFmtId="202" fontId="87" fillId="0" borderId="17" xfId="130" applyNumberFormat="1" applyFont="1" applyBorder="1" applyAlignment="1">
      <alignment horizontal="right" vertical="center"/>
      <protection/>
    </xf>
    <xf numFmtId="178" fontId="87" fillId="0" borderId="17" xfId="130" applyNumberFormat="1" applyFont="1" applyBorder="1" applyAlignment="1">
      <alignment vertical="center"/>
      <protection/>
    </xf>
    <xf numFmtId="202" fontId="87" fillId="0" borderId="17" xfId="130" applyNumberFormat="1" applyFont="1" applyBorder="1" applyAlignment="1">
      <alignment vertical="center"/>
      <protection/>
    </xf>
    <xf numFmtId="202" fontId="87" fillId="0" borderId="17" xfId="130" applyNumberFormat="1" applyFont="1" applyBorder="1" applyAlignment="1">
      <alignment horizontal="center" vertical="center"/>
      <protection/>
    </xf>
    <xf numFmtId="0" fontId="89" fillId="0" borderId="14" xfId="130" applyNumberFormat="1" applyFont="1" applyBorder="1" applyAlignment="1">
      <alignment vertical="center"/>
      <protection/>
    </xf>
    <xf numFmtId="202" fontId="87" fillId="0" borderId="0" xfId="130" applyNumberFormat="1" applyFont="1" applyBorder="1" applyAlignment="1">
      <alignment horizontal="right" vertical="center"/>
      <protection/>
    </xf>
    <xf numFmtId="178" fontId="87" fillId="0" borderId="0" xfId="130" applyNumberFormat="1" applyFont="1" applyBorder="1" applyAlignment="1">
      <alignment vertical="center"/>
      <protection/>
    </xf>
    <xf numFmtId="3" fontId="87" fillId="0" borderId="18" xfId="130" applyNumberFormat="1" applyFont="1" applyBorder="1" applyAlignment="1">
      <alignment vertical="center"/>
      <protection/>
    </xf>
    <xf numFmtId="3" fontId="87" fillId="0" borderId="32" xfId="130" applyNumberFormat="1" applyFont="1" applyBorder="1" applyAlignment="1">
      <alignment vertical="center"/>
      <protection/>
    </xf>
    <xf numFmtId="202" fontId="87" fillId="0" borderId="14" xfId="130" applyNumberFormat="1" applyFont="1" applyBorder="1" applyAlignment="1">
      <alignment horizontal="right" vertical="center"/>
      <protection/>
    </xf>
    <xf numFmtId="0" fontId="87" fillId="0" borderId="18" xfId="130" applyNumberFormat="1" applyFont="1" applyBorder="1" applyAlignment="1">
      <alignment vertical="center"/>
      <protection/>
    </xf>
    <xf numFmtId="202" fontId="87" fillId="0" borderId="0" xfId="130" applyNumberFormat="1" applyFont="1" applyBorder="1" applyAlignment="1">
      <alignment vertical="center"/>
      <protection/>
    </xf>
    <xf numFmtId="202" fontId="87" fillId="0" borderId="14" xfId="130" applyNumberFormat="1" applyFont="1" applyBorder="1" applyAlignment="1">
      <alignment horizontal="center" vertical="center"/>
      <protection/>
    </xf>
    <xf numFmtId="202" fontId="87" fillId="0" borderId="14" xfId="130" applyNumberFormat="1" applyFont="1" applyBorder="1" applyAlignment="1">
      <alignment vertical="center"/>
      <protection/>
    </xf>
    <xf numFmtId="0" fontId="89" fillId="0" borderId="15" xfId="130" applyNumberFormat="1" applyFont="1" applyBorder="1" applyAlignment="1">
      <alignment horizontal="center" vertical="top"/>
      <protection/>
    </xf>
    <xf numFmtId="178" fontId="89" fillId="0" borderId="26" xfId="130" applyNumberFormat="1" applyFont="1" applyBorder="1" applyAlignment="1">
      <alignment horizontal="centerContinuous" vertical="top"/>
      <protection/>
    </xf>
    <xf numFmtId="202" fontId="87" fillId="0" borderId="26" xfId="130" applyNumberFormat="1" applyFont="1" applyBorder="1" applyAlignment="1">
      <alignment horizontal="centerContinuous" vertical="top"/>
      <protection/>
    </xf>
    <xf numFmtId="178" fontId="87" fillId="0" borderId="26" xfId="130" applyNumberFormat="1" applyFont="1" applyBorder="1" applyAlignment="1">
      <alignment horizontal="centerContinuous" vertical="top"/>
      <protection/>
    </xf>
    <xf numFmtId="3" fontId="89" fillId="0" borderId="23" xfId="130" applyNumberFormat="1" applyFont="1" applyBorder="1" applyAlignment="1">
      <alignment horizontal="centerContinuous" vertical="top"/>
      <protection/>
    </xf>
    <xf numFmtId="3" fontId="89" fillId="0" borderId="0" xfId="130" applyNumberFormat="1" applyFont="1" applyBorder="1" applyAlignment="1">
      <alignment horizontal="centerContinuous" vertical="top"/>
      <protection/>
    </xf>
    <xf numFmtId="202" fontId="87" fillId="0" borderId="15" xfId="130" applyNumberFormat="1" applyFont="1" applyBorder="1" applyAlignment="1">
      <alignment horizontal="centerContinuous" vertical="top"/>
      <protection/>
    </xf>
    <xf numFmtId="0" fontId="89" fillId="0" borderId="29" xfId="130" applyNumberFormat="1" applyFont="1" applyBorder="1" applyAlignment="1">
      <alignment horizontal="centerContinuous" vertical="top"/>
      <protection/>
    </xf>
    <xf numFmtId="0" fontId="89" fillId="0" borderId="26" xfId="130" applyNumberFormat="1" applyFont="1" applyBorder="1" applyAlignment="1">
      <alignment horizontal="centerContinuous" vertical="top"/>
      <protection/>
    </xf>
    <xf numFmtId="0" fontId="87" fillId="0" borderId="26" xfId="130" applyNumberFormat="1" applyFont="1" applyBorder="1" applyAlignment="1">
      <alignment horizontal="centerContinuous" vertical="top"/>
      <protection/>
    </xf>
    <xf numFmtId="202" fontId="87" fillId="0" borderId="16" xfId="130" applyNumberFormat="1" applyFont="1" applyBorder="1" applyAlignment="1">
      <alignment horizontal="centerContinuous" vertical="top"/>
      <protection/>
    </xf>
    <xf numFmtId="179" fontId="89" fillId="0" borderId="0" xfId="130" applyNumberFormat="1" applyFont="1" applyBorder="1" applyAlignment="1">
      <alignment horizontal="centerContinuous" vertical="top"/>
      <protection/>
    </xf>
    <xf numFmtId="0" fontId="87" fillId="0" borderId="0" xfId="130" applyNumberFormat="1" applyFont="1" applyBorder="1" applyAlignment="1">
      <alignment horizontal="center" vertical="top"/>
      <protection/>
    </xf>
    <xf numFmtId="178" fontId="89" fillId="0" borderId="25" xfId="130" applyNumberFormat="1" applyFont="1" applyBorder="1" applyAlignment="1">
      <alignment horizontal="centerContinuous" vertical="center"/>
      <protection/>
    </xf>
    <xf numFmtId="178" fontId="89" fillId="0" borderId="0" xfId="130" applyNumberFormat="1" applyFont="1" applyBorder="1" applyAlignment="1">
      <alignment horizontal="centerContinuous" vertical="center"/>
      <protection/>
    </xf>
    <xf numFmtId="202" fontId="87" fillId="0" borderId="26" xfId="130" applyNumberFormat="1" applyFont="1" applyBorder="1" applyAlignment="1">
      <alignment horizontal="centerContinuous" vertical="center"/>
      <protection/>
    </xf>
    <xf numFmtId="178" fontId="89" fillId="0" borderId="24" xfId="130" applyNumberFormat="1" applyFont="1" applyBorder="1" applyAlignment="1">
      <alignment horizontal="centerContinuous" vertical="center"/>
      <protection/>
    </xf>
    <xf numFmtId="202" fontId="87" fillId="0" borderId="11" xfId="130" applyNumberFormat="1" applyFont="1" applyBorder="1" applyAlignment="1">
      <alignment horizontal="centerContinuous" vertical="center"/>
      <protection/>
    </xf>
    <xf numFmtId="3" fontId="87" fillId="0" borderId="23" xfId="130" applyNumberFormat="1" applyFont="1" applyBorder="1" applyAlignment="1">
      <alignment horizontal="centerContinuous" vertical="center"/>
      <protection/>
    </xf>
    <xf numFmtId="3" fontId="87" fillId="0" borderId="0" xfId="130" applyNumberFormat="1" applyFont="1" applyBorder="1" applyAlignment="1">
      <alignment horizontal="centerContinuous" vertical="center"/>
      <protection/>
    </xf>
    <xf numFmtId="202" fontId="87" fillId="0" borderId="16" xfId="130" applyNumberFormat="1" applyFont="1" applyBorder="1" applyAlignment="1">
      <alignment horizontal="centerContinuous" vertical="center"/>
      <protection/>
    </xf>
    <xf numFmtId="0" fontId="89" fillId="0" borderId="24" xfId="130" applyNumberFormat="1" applyFont="1" applyBorder="1" applyAlignment="1">
      <alignment horizontal="centerContinuous" vertical="center"/>
      <protection/>
    </xf>
    <xf numFmtId="179" fontId="87" fillId="0" borderId="0" xfId="130" applyNumberFormat="1" applyFont="1" applyBorder="1" applyAlignment="1">
      <alignment horizontal="centerContinuous" vertical="center"/>
      <protection/>
    </xf>
    <xf numFmtId="178" fontId="89" fillId="0" borderId="28" xfId="130" applyNumberFormat="1" applyFont="1" applyBorder="1" applyAlignment="1">
      <alignment horizontal="center" vertical="center"/>
      <protection/>
    </xf>
    <xf numFmtId="202" fontId="89" fillId="0" borderId="28" xfId="130" applyNumberFormat="1" applyFont="1" applyBorder="1" applyAlignment="1">
      <alignment horizontal="center" vertical="center"/>
      <protection/>
    </xf>
    <xf numFmtId="178" fontId="87" fillId="0" borderId="23" xfId="130" applyNumberFormat="1" applyFont="1" applyBorder="1" applyAlignment="1">
      <alignment horizontal="center" vertical="center"/>
      <protection/>
    </xf>
    <xf numFmtId="178" fontId="87" fillId="0" borderId="24" xfId="130" applyNumberFormat="1" applyFont="1" applyBorder="1" applyAlignment="1">
      <alignment horizontal="center" vertical="center"/>
      <protection/>
    </xf>
    <xf numFmtId="178" fontId="87" fillId="0" borderId="28" xfId="130" applyNumberFormat="1" applyFont="1" applyBorder="1" applyAlignment="1">
      <alignment horizontal="center" vertical="center"/>
      <protection/>
    </xf>
    <xf numFmtId="3" fontId="87" fillId="0" borderId="23" xfId="130" applyNumberFormat="1" applyFont="1" applyBorder="1" applyAlignment="1">
      <alignment horizontal="center" vertical="center"/>
      <protection/>
    </xf>
    <xf numFmtId="3" fontId="87" fillId="0" borderId="24" xfId="130" applyNumberFormat="1" applyFont="1" applyBorder="1" applyAlignment="1">
      <alignment horizontal="center" vertical="center"/>
      <protection/>
    </xf>
    <xf numFmtId="3" fontId="87" fillId="0" borderId="28" xfId="130" applyNumberFormat="1" applyFont="1" applyBorder="1" applyAlignment="1">
      <alignment horizontal="center" vertical="center"/>
      <protection/>
    </xf>
    <xf numFmtId="179" fontId="87" fillId="0" borderId="0" xfId="130" applyNumberFormat="1" applyFont="1" applyBorder="1" applyAlignment="1">
      <alignment horizontal="left" vertical="center"/>
      <protection/>
    </xf>
    <xf numFmtId="178" fontId="87" fillId="0" borderId="26" xfId="130" applyNumberFormat="1" applyFont="1" applyBorder="1" applyAlignment="1">
      <alignment horizontal="centerContinuous" vertical="center"/>
      <protection/>
    </xf>
    <xf numFmtId="178" fontId="87" fillId="0" borderId="30" xfId="130" applyNumberFormat="1" applyFont="1" applyBorder="1" applyAlignment="1">
      <alignment horizontal="centerContinuous" vertical="center"/>
      <protection/>
    </xf>
    <xf numFmtId="202" fontId="87" fillId="0" borderId="30" xfId="88" applyNumberFormat="1" applyFont="1" applyFill="1" applyBorder="1" applyAlignment="1">
      <alignment horizontal="center" vertical="center"/>
    </xf>
    <xf numFmtId="178" fontId="87" fillId="0" borderId="29" xfId="130" applyNumberFormat="1" applyFont="1" applyBorder="1" applyAlignment="1">
      <alignment horizontal="centerContinuous" vertical="center"/>
      <protection/>
    </xf>
    <xf numFmtId="202" fontId="87" fillId="0" borderId="30" xfId="130" applyNumberFormat="1" applyFont="1" applyBorder="1" applyAlignment="1">
      <alignment horizontal="center" vertical="center" shrinkToFit="1"/>
      <protection/>
    </xf>
    <xf numFmtId="179" fontId="87" fillId="0" borderId="29" xfId="130" applyNumberFormat="1" applyFont="1" applyBorder="1" applyAlignment="1">
      <alignment horizontal="center" vertical="center"/>
      <protection/>
    </xf>
    <xf numFmtId="179" fontId="87" fillId="0" borderId="30" xfId="130" applyNumberFormat="1" applyFont="1" applyBorder="1" applyAlignment="1">
      <alignment horizontal="center" vertical="center"/>
      <protection/>
    </xf>
    <xf numFmtId="0" fontId="87" fillId="0" borderId="29" xfId="130" applyNumberFormat="1" applyFont="1" applyBorder="1" applyAlignment="1">
      <alignment horizontal="centerContinuous" vertical="center"/>
      <protection/>
    </xf>
    <xf numFmtId="179" fontId="87" fillId="0" borderId="26" xfId="130" applyNumberFormat="1" applyFont="1" applyBorder="1" applyAlignment="1">
      <alignment horizontal="center" vertical="center"/>
      <protection/>
    </xf>
    <xf numFmtId="0" fontId="87" fillId="0" borderId="26" xfId="130" applyNumberFormat="1" applyFont="1" applyBorder="1" applyAlignment="1">
      <alignment horizontal="left" vertical="center"/>
      <protection/>
    </xf>
    <xf numFmtId="180" fontId="87" fillId="0" borderId="23" xfId="0" applyNumberFormat="1" applyFont="1" applyBorder="1" applyAlignment="1">
      <alignment horizontal="right" vertical="center" shrinkToFit="1"/>
    </xf>
    <xf numFmtId="180" fontId="87" fillId="0" borderId="0" xfId="0" applyNumberFormat="1" applyFont="1" applyBorder="1" applyAlignment="1">
      <alignment horizontal="right" vertical="center" shrinkToFit="1"/>
    </xf>
    <xf numFmtId="202" fontId="87" fillId="0" borderId="0" xfId="130" applyNumberFormat="1" applyFont="1" applyBorder="1" applyAlignment="1" quotePrefix="1">
      <alignment horizontal="right" vertical="center" shrinkToFit="1"/>
      <protection/>
    </xf>
    <xf numFmtId="191" fontId="87" fillId="0" borderId="0" xfId="130" applyNumberFormat="1" applyFont="1" applyBorder="1" applyAlignment="1" quotePrefix="1">
      <alignment horizontal="right" vertical="center" shrinkToFit="1"/>
      <protection/>
    </xf>
    <xf numFmtId="182" fontId="104" fillId="0" borderId="0" xfId="0" applyNumberFormat="1" applyFont="1" applyBorder="1" applyAlignment="1">
      <alignment horizontal="right" shrinkToFit="1"/>
    </xf>
    <xf numFmtId="3" fontId="104" fillId="0" borderId="0" xfId="0" applyNumberFormat="1" applyFont="1" applyBorder="1" applyAlignment="1">
      <alignment horizontal="right" shrinkToFit="1"/>
    </xf>
    <xf numFmtId="3" fontId="87" fillId="0" borderId="0" xfId="0" applyNumberFormat="1" applyFont="1" applyBorder="1" applyAlignment="1">
      <alignment vertical="center" shrinkToFit="1"/>
    </xf>
    <xf numFmtId="0" fontId="97" fillId="0" borderId="0" xfId="130" applyNumberFormat="1" applyFont="1" applyFill="1" applyBorder="1" applyAlignment="1" quotePrefix="1">
      <alignment horizontal="center" vertical="center"/>
      <protection/>
    </xf>
    <xf numFmtId="180" fontId="97" fillId="0" borderId="23" xfId="0" applyNumberFormat="1" applyFont="1" applyFill="1" applyBorder="1" applyAlignment="1">
      <alignment horizontal="right" vertical="center" shrinkToFit="1"/>
    </xf>
    <xf numFmtId="180" fontId="97" fillId="0" borderId="0" xfId="0" applyNumberFormat="1" applyFont="1" applyFill="1" applyBorder="1" applyAlignment="1">
      <alignment horizontal="right" vertical="center" shrinkToFit="1"/>
    </xf>
    <xf numFmtId="202" fontId="97" fillId="0" borderId="0" xfId="130" applyNumberFormat="1" applyFont="1" applyFill="1" applyBorder="1" applyAlignment="1" quotePrefix="1">
      <alignment horizontal="right" vertical="center" shrinkToFit="1"/>
      <protection/>
    </xf>
    <xf numFmtId="191" fontId="97" fillId="0" borderId="0" xfId="130" applyNumberFormat="1" applyFont="1" applyFill="1" applyBorder="1" applyAlignment="1" quotePrefix="1">
      <alignment horizontal="right" vertical="center" shrinkToFit="1"/>
      <protection/>
    </xf>
    <xf numFmtId="0" fontId="87" fillId="0" borderId="0" xfId="130" applyNumberFormat="1" applyFont="1" applyFill="1" applyBorder="1" applyAlignment="1" quotePrefix="1">
      <alignment horizontal="center" vertical="center"/>
      <protection/>
    </xf>
    <xf numFmtId="3" fontId="87" fillId="0" borderId="23" xfId="0" applyNumberFormat="1" applyFont="1" applyFill="1" applyBorder="1" applyAlignment="1">
      <alignment horizontal="right" vertical="center" shrinkToFit="1"/>
    </xf>
    <xf numFmtId="3" fontId="87" fillId="0" borderId="0" xfId="0" applyNumberFormat="1" applyFont="1" applyFill="1" applyBorder="1" applyAlignment="1">
      <alignment horizontal="right" vertical="center" shrinkToFit="1"/>
    </xf>
    <xf numFmtId="202" fontId="87" fillId="0" borderId="0" xfId="130" applyNumberFormat="1" applyFont="1" applyFill="1" applyBorder="1" applyAlignment="1" quotePrefix="1">
      <alignment horizontal="right" vertical="center" shrinkToFit="1"/>
      <protection/>
    </xf>
    <xf numFmtId="3" fontId="104" fillId="0" borderId="0" xfId="0" applyNumberFormat="1" applyFont="1" applyFill="1" applyBorder="1" applyAlignment="1">
      <alignment horizontal="right" shrinkToFit="1"/>
    </xf>
    <xf numFmtId="205" fontId="87" fillId="0" borderId="0" xfId="130" applyNumberFormat="1" applyFont="1" applyFill="1" applyBorder="1" applyAlignment="1" quotePrefix="1">
      <alignment horizontal="right" vertical="center" shrinkToFit="1"/>
      <protection/>
    </xf>
    <xf numFmtId="214" fontId="90" fillId="0" borderId="0" xfId="0" applyNumberFormat="1" applyFont="1" applyFill="1" applyBorder="1" applyAlignment="1">
      <alignment horizontal="center" vertical="center" shrinkToFit="1"/>
    </xf>
    <xf numFmtId="198" fontId="90" fillId="0" borderId="0" xfId="0" applyNumberFormat="1" applyFont="1" applyFill="1" applyBorder="1" applyAlignment="1">
      <alignment horizontal="center" vertical="top" shrinkToFit="1"/>
    </xf>
    <xf numFmtId="0" fontId="87" fillId="0" borderId="17" xfId="130" applyNumberFormat="1" applyFont="1" applyFill="1" applyBorder="1" applyAlignment="1" quotePrefix="1">
      <alignment horizontal="center" vertical="center"/>
      <protection/>
    </xf>
    <xf numFmtId="3" fontId="87" fillId="0" borderId="34" xfId="0" applyNumberFormat="1" applyFont="1" applyFill="1" applyBorder="1" applyAlignment="1">
      <alignment horizontal="right" vertical="center" shrinkToFit="1"/>
    </xf>
    <xf numFmtId="3" fontId="87" fillId="0" borderId="17" xfId="0" applyNumberFormat="1" applyFont="1" applyFill="1" applyBorder="1" applyAlignment="1">
      <alignment horizontal="right" vertical="center" shrinkToFit="1"/>
    </xf>
    <xf numFmtId="202" fontId="87" fillId="0" borderId="17" xfId="130" applyNumberFormat="1" applyFont="1" applyFill="1" applyBorder="1" applyAlignment="1" quotePrefix="1">
      <alignment horizontal="right" vertical="center" shrinkToFit="1"/>
      <protection/>
    </xf>
    <xf numFmtId="0" fontId="87" fillId="0" borderId="34" xfId="130" applyNumberFormat="1" applyFont="1" applyFill="1" applyBorder="1" applyAlignment="1">
      <alignment horizontal="center" vertical="center"/>
      <protection/>
    </xf>
    <xf numFmtId="214" fontId="90" fillId="0" borderId="0" xfId="0" applyNumberFormat="1" applyFont="1" applyFill="1" applyBorder="1" applyAlignment="1">
      <alignment horizontal="center" vertical="top" shrinkToFit="1"/>
    </xf>
    <xf numFmtId="0" fontId="91" fillId="0" borderId="0" xfId="130" applyNumberFormat="1" applyFont="1" applyBorder="1" applyAlignment="1">
      <alignment horizontal="center" vertical="center"/>
      <protection/>
    </xf>
    <xf numFmtId="178" fontId="91" fillId="0" borderId="0" xfId="130" applyNumberFormat="1" applyFont="1" applyBorder="1" applyAlignment="1">
      <alignment horizontal="right" vertical="center"/>
      <protection/>
    </xf>
    <xf numFmtId="202" fontId="91" fillId="0" borderId="0" xfId="130" applyNumberFormat="1" applyFont="1" applyBorder="1" applyAlignment="1">
      <alignment horizontal="right" vertical="center"/>
      <protection/>
    </xf>
    <xf numFmtId="3" fontId="91" fillId="0" borderId="0" xfId="130" applyNumberFormat="1" applyFont="1" applyBorder="1" applyAlignment="1">
      <alignment horizontal="right" vertical="center"/>
      <protection/>
    </xf>
    <xf numFmtId="202" fontId="87" fillId="0" borderId="0" xfId="130" applyNumberFormat="1" applyFont="1" applyBorder="1" applyAlignment="1" quotePrefix="1">
      <alignment horizontal="right" vertical="center"/>
      <protection/>
    </xf>
    <xf numFmtId="3" fontId="91" fillId="0" borderId="0" xfId="130" applyNumberFormat="1" applyFont="1" applyBorder="1" applyAlignment="1">
      <alignment horizontal="center" vertical="center"/>
      <protection/>
    </xf>
    <xf numFmtId="49" fontId="89" fillId="0" borderId="0" xfId="130" applyNumberFormat="1" applyFont="1" applyBorder="1" applyAlignment="1">
      <alignment horizontal="left" vertical="center"/>
      <protection/>
    </xf>
    <xf numFmtId="178" fontId="107" fillId="0" borderId="0" xfId="130" applyNumberFormat="1" applyFont="1" applyAlignment="1">
      <alignment horizontal="right" vertical="center"/>
      <protection/>
    </xf>
    <xf numFmtId="202" fontId="107" fillId="0" borderId="0" xfId="130" applyNumberFormat="1" applyFont="1" applyAlignment="1">
      <alignment horizontal="right" vertical="center"/>
      <protection/>
    </xf>
    <xf numFmtId="3" fontId="107" fillId="0" borderId="0" xfId="130" applyNumberFormat="1" applyFont="1" applyAlignment="1">
      <alignment horizontal="right" vertical="center"/>
      <protection/>
    </xf>
    <xf numFmtId="49" fontId="89" fillId="0" borderId="0" xfId="130" applyNumberFormat="1" applyFont="1" applyBorder="1" applyAlignment="1">
      <alignment vertical="center"/>
      <protection/>
    </xf>
    <xf numFmtId="178" fontId="108" fillId="0" borderId="0" xfId="130" applyNumberFormat="1" applyFont="1" applyAlignment="1">
      <alignment horizontal="right" vertical="center"/>
      <protection/>
    </xf>
    <xf numFmtId="202" fontId="108" fillId="0" borderId="0" xfId="130" applyNumberFormat="1" applyFont="1" applyAlignment="1">
      <alignment horizontal="right" vertical="center"/>
      <protection/>
    </xf>
    <xf numFmtId="3" fontId="108" fillId="0" borderId="0" xfId="130" applyNumberFormat="1" applyFont="1" applyAlignment="1">
      <alignment vertical="center"/>
      <protection/>
    </xf>
    <xf numFmtId="202" fontId="106" fillId="0" borderId="0" xfId="130" applyNumberFormat="1" applyFont="1" applyAlignment="1">
      <alignment horizontal="right" vertical="center"/>
      <protection/>
    </xf>
    <xf numFmtId="178" fontId="106" fillId="0" borderId="0" xfId="130" applyNumberFormat="1" applyFont="1" applyAlignment="1">
      <alignment horizontal="right" vertical="center"/>
      <protection/>
    </xf>
    <xf numFmtId="202" fontId="106" fillId="0" borderId="0" xfId="130" applyNumberFormat="1" applyFont="1" applyAlignment="1">
      <alignment horizontal="center" vertical="center"/>
      <protection/>
    </xf>
    <xf numFmtId="3" fontId="106" fillId="0" borderId="0" xfId="130" applyNumberFormat="1" applyFont="1" applyAlignment="1">
      <alignment horizontal="center" vertical="center"/>
      <protection/>
    </xf>
    <xf numFmtId="3" fontId="106" fillId="0" borderId="0" xfId="130" applyNumberFormat="1" applyFont="1" applyAlignment="1">
      <alignment vertical="center"/>
      <protection/>
    </xf>
    <xf numFmtId="178" fontId="98" fillId="0" borderId="0" xfId="130" applyNumberFormat="1" applyFont="1" applyAlignment="1">
      <alignment horizontal="right" vertical="center"/>
      <protection/>
    </xf>
    <xf numFmtId="202" fontId="98" fillId="0" borderId="0" xfId="130" applyNumberFormat="1" applyFont="1" applyAlignment="1">
      <alignment horizontal="right" vertical="center"/>
      <protection/>
    </xf>
    <xf numFmtId="3" fontId="98" fillId="0" borderId="0" xfId="130" applyNumberFormat="1" applyFont="1" applyAlignment="1">
      <alignment vertical="center"/>
      <protection/>
    </xf>
    <xf numFmtId="202" fontId="98" fillId="0" borderId="0" xfId="130" applyNumberFormat="1" applyFont="1" applyAlignment="1">
      <alignment horizontal="center" vertical="center"/>
      <protection/>
    </xf>
    <xf numFmtId="3" fontId="98" fillId="0" borderId="0" xfId="130" applyNumberFormat="1" applyFont="1" applyAlignment="1">
      <alignment horizontal="center" vertical="center"/>
      <protection/>
    </xf>
    <xf numFmtId="179" fontId="98" fillId="0" borderId="0" xfId="130" applyNumberFormat="1" applyFont="1" applyAlignment="1">
      <alignment horizontal="center" vertical="center"/>
      <protection/>
    </xf>
    <xf numFmtId="178" fontId="98" fillId="0" borderId="0" xfId="130" applyNumberFormat="1" applyFont="1" applyBorder="1" applyAlignment="1">
      <alignment horizontal="right" vertical="center"/>
      <protection/>
    </xf>
    <xf numFmtId="202" fontId="98" fillId="0" borderId="0" xfId="130" applyNumberFormat="1" applyFont="1" applyBorder="1" applyAlignment="1">
      <alignment horizontal="right" vertical="center"/>
      <protection/>
    </xf>
    <xf numFmtId="3" fontId="98" fillId="0" borderId="0" xfId="130" applyNumberFormat="1" applyFont="1" applyBorder="1" applyAlignment="1">
      <alignment vertical="center"/>
      <protection/>
    </xf>
    <xf numFmtId="202" fontId="98" fillId="0" borderId="0" xfId="130" applyNumberFormat="1" applyFont="1" applyBorder="1" applyAlignment="1">
      <alignment horizontal="center" vertical="center"/>
      <protection/>
    </xf>
    <xf numFmtId="179" fontId="98" fillId="0" borderId="0" xfId="130" applyNumberFormat="1" applyFont="1" applyBorder="1" applyAlignment="1">
      <alignment horizontal="center" vertical="center"/>
      <protection/>
    </xf>
    <xf numFmtId="178" fontId="98" fillId="0" borderId="0" xfId="130" applyNumberFormat="1" applyFont="1" applyAlignment="1">
      <alignment vertical="center"/>
      <protection/>
    </xf>
    <xf numFmtId="202" fontId="98" fillId="0" borderId="0" xfId="130" applyNumberFormat="1" applyFont="1" applyAlignment="1">
      <alignment vertical="center"/>
      <protection/>
    </xf>
    <xf numFmtId="178" fontId="91" fillId="0" borderId="0" xfId="130" applyNumberFormat="1" applyFont="1" applyFill="1" applyAlignment="1">
      <alignment horizontal="right" vertical="center"/>
      <protection/>
    </xf>
    <xf numFmtId="189" fontId="91" fillId="0" borderId="0" xfId="88" applyNumberFormat="1" applyFont="1" applyFill="1" applyAlignment="1">
      <alignment horizontal="right" vertical="center"/>
    </xf>
    <xf numFmtId="178" fontId="91" fillId="0" borderId="0" xfId="130" applyNumberFormat="1" applyFont="1" applyFill="1" applyAlignment="1">
      <alignment vertical="center"/>
      <protection/>
    </xf>
    <xf numFmtId="189" fontId="91" fillId="0" borderId="0" xfId="88" applyNumberFormat="1" applyFont="1" applyFill="1" applyAlignment="1">
      <alignment horizontal="center" vertical="center"/>
    </xf>
    <xf numFmtId="3" fontId="91" fillId="0" borderId="0" xfId="130" applyNumberFormat="1" applyFont="1" applyFill="1" applyAlignment="1">
      <alignment vertical="center"/>
      <protection/>
    </xf>
    <xf numFmtId="179" fontId="91" fillId="0" borderId="0" xfId="130" applyNumberFormat="1" applyFont="1" applyFill="1" applyAlignment="1">
      <alignment vertical="center"/>
      <protection/>
    </xf>
    <xf numFmtId="188" fontId="91" fillId="0" borderId="0" xfId="130" applyNumberFormat="1" applyFont="1" applyFill="1" applyAlignment="1">
      <alignment horizontal="right" vertical="center"/>
      <protection/>
    </xf>
    <xf numFmtId="0" fontId="94" fillId="0" borderId="0" xfId="130" applyNumberFormat="1" applyFont="1" applyFill="1" applyBorder="1" applyAlignment="1">
      <alignment horizontal="left" vertical="center"/>
      <protection/>
    </xf>
    <xf numFmtId="178" fontId="87" fillId="0" borderId="0" xfId="130" applyNumberFormat="1" applyFont="1" applyFill="1" applyAlignment="1">
      <alignment horizontal="right" vertical="center"/>
      <protection/>
    </xf>
    <xf numFmtId="189" fontId="87" fillId="0" borderId="0" xfId="88" applyNumberFormat="1" applyFont="1" applyFill="1" applyAlignment="1">
      <alignment horizontal="right" vertical="center"/>
    </xf>
    <xf numFmtId="178" fontId="87" fillId="0" borderId="0" xfId="130" applyNumberFormat="1" applyFont="1" applyFill="1" applyAlignment="1">
      <alignment vertical="center"/>
      <protection/>
    </xf>
    <xf numFmtId="189" fontId="87" fillId="0" borderId="0" xfId="88" applyNumberFormat="1" applyFont="1" applyFill="1" applyAlignment="1">
      <alignment horizontal="center" vertical="center"/>
    </xf>
    <xf numFmtId="3" fontId="87" fillId="0" borderId="0" xfId="130" applyNumberFormat="1" applyFont="1" applyFill="1" applyAlignment="1">
      <alignment vertical="center"/>
      <protection/>
    </xf>
    <xf numFmtId="189" fontId="106" fillId="0" borderId="0" xfId="88" applyNumberFormat="1" applyFont="1" applyFill="1" applyAlignment="1">
      <alignment horizontal="center" vertical="center"/>
    </xf>
    <xf numFmtId="179" fontId="87" fillId="0" borderId="0" xfId="130" applyNumberFormat="1" applyFont="1" applyFill="1" applyAlignment="1">
      <alignment vertical="center"/>
      <protection/>
    </xf>
    <xf numFmtId="188" fontId="87" fillId="0" borderId="0" xfId="130" applyNumberFormat="1" applyFont="1" applyFill="1" applyAlignment="1">
      <alignment horizontal="right" vertical="center"/>
      <protection/>
    </xf>
    <xf numFmtId="0" fontId="94" fillId="0" borderId="0" xfId="130" applyNumberFormat="1" applyFont="1" applyFill="1" applyBorder="1" applyAlignment="1">
      <alignment horizontal="right" vertical="center"/>
      <protection/>
    </xf>
    <xf numFmtId="0" fontId="95" fillId="0" borderId="0" xfId="130" applyNumberFormat="1" applyFont="1" applyFill="1" applyBorder="1" applyAlignment="1">
      <alignment vertical="center"/>
      <protection/>
    </xf>
    <xf numFmtId="0" fontId="88" fillId="0" borderId="0" xfId="130" applyNumberFormat="1" applyFont="1" applyFill="1" applyBorder="1" applyAlignment="1">
      <alignment vertical="center"/>
      <protection/>
    </xf>
    <xf numFmtId="179" fontId="88" fillId="0" borderId="0" xfId="130" applyNumberFormat="1" applyFont="1" applyFill="1" applyAlignment="1">
      <alignment horizontal="center" vertical="center"/>
      <protection/>
    </xf>
    <xf numFmtId="178" fontId="87" fillId="0" borderId="17" xfId="130" applyNumberFormat="1" applyFont="1" applyFill="1" applyBorder="1" applyAlignment="1">
      <alignment horizontal="right" vertical="center"/>
      <protection/>
    </xf>
    <xf numFmtId="189" fontId="87" fillId="0" borderId="17" xfId="88" applyNumberFormat="1" applyFont="1" applyFill="1" applyBorder="1" applyAlignment="1">
      <alignment horizontal="right" vertical="center"/>
    </xf>
    <xf numFmtId="178" fontId="87" fillId="0" borderId="17" xfId="130" applyNumberFormat="1" applyFont="1" applyFill="1" applyBorder="1" applyAlignment="1">
      <alignment vertical="center"/>
      <protection/>
    </xf>
    <xf numFmtId="189" fontId="87" fillId="0" borderId="17" xfId="88" applyNumberFormat="1" applyFont="1" applyFill="1" applyBorder="1" applyAlignment="1">
      <alignment horizontal="center" vertical="center"/>
    </xf>
    <xf numFmtId="3" fontId="87" fillId="0" borderId="17" xfId="130" applyNumberFormat="1" applyFont="1" applyFill="1" applyBorder="1" applyAlignment="1">
      <alignment vertical="center"/>
      <protection/>
    </xf>
    <xf numFmtId="179" fontId="87" fillId="0" borderId="17" xfId="130" applyNumberFormat="1" applyFont="1" applyFill="1" applyBorder="1" applyAlignment="1">
      <alignment vertical="center"/>
      <protection/>
    </xf>
    <xf numFmtId="188" fontId="87" fillId="0" borderId="0" xfId="130" applyNumberFormat="1" applyFont="1" applyFill="1" applyBorder="1" applyAlignment="1">
      <alignment horizontal="right" vertical="center"/>
      <protection/>
    </xf>
    <xf numFmtId="189" fontId="87" fillId="0" borderId="0" xfId="88" applyNumberFormat="1" applyFont="1" applyFill="1" applyBorder="1" applyAlignment="1">
      <alignment horizontal="center" vertical="center"/>
    </xf>
    <xf numFmtId="178" fontId="89" fillId="0" borderId="20" xfId="130" applyNumberFormat="1" applyFont="1" applyFill="1" applyBorder="1" applyAlignment="1">
      <alignment horizontal="centerContinuous" vertical="center"/>
      <protection/>
    </xf>
    <xf numFmtId="189" fontId="87" fillId="0" borderId="20" xfId="88" applyNumberFormat="1" applyFont="1" applyFill="1" applyBorder="1" applyAlignment="1">
      <alignment horizontal="centerContinuous" vertical="center"/>
    </xf>
    <xf numFmtId="178" fontId="87" fillId="0" borderId="20" xfId="130" applyNumberFormat="1" applyFont="1" applyFill="1" applyBorder="1" applyAlignment="1">
      <alignment horizontal="centerContinuous" vertical="center"/>
      <protection/>
    </xf>
    <xf numFmtId="178" fontId="87" fillId="0" borderId="21" xfId="130" applyNumberFormat="1" applyFont="1" applyFill="1" applyBorder="1" applyAlignment="1">
      <alignment horizontal="centerContinuous" vertical="center"/>
      <protection/>
    </xf>
    <xf numFmtId="189" fontId="87" fillId="0" borderId="36" xfId="88" applyNumberFormat="1" applyFont="1" applyFill="1" applyBorder="1" applyAlignment="1">
      <alignment horizontal="centerContinuous" vertical="center"/>
    </xf>
    <xf numFmtId="3" fontId="89" fillId="0" borderId="18" xfId="130" applyNumberFormat="1" applyFont="1" applyFill="1" applyBorder="1" applyAlignment="1">
      <alignment horizontal="left" vertical="center"/>
      <protection/>
    </xf>
    <xf numFmtId="3" fontId="89" fillId="0" borderId="32" xfId="130" applyNumberFormat="1" applyFont="1" applyFill="1" applyBorder="1" applyAlignment="1">
      <alignment horizontal="center" vertical="center"/>
      <protection/>
    </xf>
    <xf numFmtId="3" fontId="87" fillId="0" borderId="14" xfId="130" applyNumberFormat="1" applyFont="1" applyFill="1" applyBorder="1" applyAlignment="1">
      <alignment horizontal="center" vertical="center"/>
      <protection/>
    </xf>
    <xf numFmtId="179" fontId="87" fillId="0" borderId="26" xfId="130" applyNumberFormat="1" applyFont="1" applyFill="1" applyBorder="1" applyAlignment="1">
      <alignment horizontal="centerContinuous" vertical="center"/>
      <protection/>
    </xf>
    <xf numFmtId="189" fontId="87" fillId="0" borderId="16" xfId="88" applyNumberFormat="1" applyFont="1" applyFill="1" applyBorder="1" applyAlignment="1">
      <alignment horizontal="centerContinuous" vertical="center"/>
    </xf>
    <xf numFmtId="0" fontId="89" fillId="0" borderId="26" xfId="130" applyNumberFormat="1" applyFont="1" applyFill="1" applyBorder="1" applyAlignment="1">
      <alignment horizontal="centerContinuous" vertical="center"/>
      <protection/>
    </xf>
    <xf numFmtId="189" fontId="87" fillId="0" borderId="26" xfId="88" applyNumberFormat="1" applyFont="1" applyFill="1" applyBorder="1" applyAlignment="1">
      <alignment horizontal="centerContinuous" vertical="center"/>
    </xf>
    <xf numFmtId="0" fontId="87" fillId="0" borderId="26" xfId="130" applyNumberFormat="1" applyFont="1" applyFill="1" applyBorder="1" applyAlignment="1">
      <alignment horizontal="centerContinuous" vertical="center"/>
      <protection/>
    </xf>
    <xf numFmtId="188" fontId="87" fillId="0" borderId="21" xfId="130" applyNumberFormat="1" applyFont="1" applyFill="1" applyBorder="1" applyAlignment="1">
      <alignment horizontal="centerContinuous" vertical="center"/>
      <protection/>
    </xf>
    <xf numFmtId="188" fontId="89" fillId="0" borderId="18" xfId="130" applyNumberFormat="1" applyFont="1" applyFill="1" applyBorder="1" applyAlignment="1">
      <alignment horizontal="left" vertical="center"/>
      <protection/>
    </xf>
    <xf numFmtId="188" fontId="89" fillId="0" borderId="32" xfId="130" applyNumberFormat="1" applyFont="1" applyFill="1" applyBorder="1" applyAlignment="1">
      <alignment horizontal="center" vertical="center"/>
      <protection/>
    </xf>
    <xf numFmtId="188" fontId="87" fillId="0" borderId="14" xfId="130" applyNumberFormat="1" applyFont="1" applyFill="1" applyBorder="1" applyAlignment="1">
      <alignment horizontal="center" vertical="center"/>
      <protection/>
    </xf>
    <xf numFmtId="178" fontId="87" fillId="0" borderId="0" xfId="130" applyNumberFormat="1" applyFont="1" applyFill="1" applyBorder="1" applyAlignment="1">
      <alignment horizontal="left" vertical="center"/>
      <protection/>
    </xf>
    <xf numFmtId="178" fontId="87" fillId="0" borderId="0" xfId="130" applyNumberFormat="1" applyFont="1" applyFill="1" applyBorder="1" applyAlignment="1">
      <alignment horizontal="centerContinuous" vertical="center"/>
      <protection/>
    </xf>
    <xf numFmtId="178" fontId="89" fillId="0" borderId="0" xfId="130" applyNumberFormat="1" applyFont="1" applyFill="1" applyBorder="1" applyAlignment="1">
      <alignment horizontal="centerContinuous" vertical="center"/>
      <protection/>
    </xf>
    <xf numFmtId="179" fontId="89" fillId="0" borderId="35" xfId="130" applyNumberFormat="1" applyFont="1" applyFill="1" applyBorder="1" applyAlignment="1">
      <alignment horizontal="center" vertical="center"/>
      <protection/>
    </xf>
    <xf numFmtId="178" fontId="87" fillId="0" borderId="24" xfId="130" applyNumberFormat="1" applyFont="1" applyFill="1" applyBorder="1" applyAlignment="1">
      <alignment horizontal="left" vertical="center"/>
      <protection/>
    </xf>
    <xf numFmtId="179" fontId="89" fillId="0" borderId="26" xfId="130" applyNumberFormat="1" applyFont="1" applyFill="1" applyBorder="1" applyAlignment="1">
      <alignment horizontal="center" vertical="center"/>
      <protection/>
    </xf>
    <xf numFmtId="3" fontId="87" fillId="0" borderId="23" xfId="130" applyNumberFormat="1" applyFont="1" applyFill="1" applyBorder="1" applyAlignment="1">
      <alignment horizontal="centerContinuous" vertical="center"/>
      <protection/>
    </xf>
    <xf numFmtId="3" fontId="87" fillId="0" borderId="0" xfId="130" applyNumberFormat="1" applyFont="1" applyFill="1" applyBorder="1" applyAlignment="1">
      <alignment horizontal="centerContinuous" vertical="center"/>
      <protection/>
    </xf>
    <xf numFmtId="179" fontId="87" fillId="0" borderId="16" xfId="130" applyNumberFormat="1" applyFont="1" applyFill="1" applyBorder="1" applyAlignment="1">
      <alignment horizontal="centerContinuous" vertical="center"/>
      <protection/>
    </xf>
    <xf numFmtId="179" fontId="87" fillId="0" borderId="24" xfId="130" applyNumberFormat="1" applyFont="1" applyFill="1" applyBorder="1" applyAlignment="1">
      <alignment horizontal="left" vertical="center"/>
      <protection/>
    </xf>
    <xf numFmtId="179" fontId="89" fillId="0" borderId="0" xfId="130" applyNumberFormat="1" applyFont="1" applyFill="1" applyBorder="1" applyAlignment="1">
      <alignment horizontal="centerContinuous" vertical="center"/>
      <protection/>
    </xf>
    <xf numFmtId="0" fontId="87" fillId="0" borderId="23" xfId="130" applyNumberFormat="1" applyFont="1" applyFill="1" applyBorder="1" applyAlignment="1">
      <alignment horizontal="left" vertical="center"/>
      <protection/>
    </xf>
    <xf numFmtId="0" fontId="89" fillId="0" borderId="0" xfId="130" applyNumberFormat="1" applyFont="1" applyFill="1" applyBorder="1" applyAlignment="1">
      <alignment horizontal="centerContinuous" vertical="center"/>
      <protection/>
    </xf>
    <xf numFmtId="179" fontId="89" fillId="0" borderId="16" xfId="130" applyNumberFormat="1" applyFont="1" applyFill="1" applyBorder="1" applyAlignment="1">
      <alignment horizontal="center" vertical="center"/>
      <protection/>
    </xf>
    <xf numFmtId="178" fontId="108" fillId="0" borderId="28" xfId="130" applyNumberFormat="1" applyFont="1" applyBorder="1" applyAlignment="1">
      <alignment horizontal="center" vertical="center"/>
      <protection/>
    </xf>
    <xf numFmtId="202" fontId="89" fillId="0" borderId="28" xfId="130" applyNumberFormat="1" applyFont="1" applyBorder="1" applyAlignment="1">
      <alignment horizontal="center" vertical="center" shrinkToFit="1"/>
      <protection/>
    </xf>
    <xf numFmtId="178" fontId="108" fillId="0" borderId="0" xfId="130" applyNumberFormat="1" applyFont="1" applyFill="1" applyBorder="1" applyAlignment="1">
      <alignment horizontal="centerContinuous" vertical="center"/>
      <protection/>
    </xf>
    <xf numFmtId="216" fontId="108" fillId="0" borderId="24" xfId="88" applyNumberFormat="1" applyFont="1" applyFill="1" applyBorder="1" applyAlignment="1">
      <alignment horizontal="left" vertical="center"/>
    </xf>
    <xf numFmtId="3" fontId="106" fillId="0" borderId="23" xfId="130" applyNumberFormat="1" applyFont="1" applyFill="1" applyBorder="1" applyAlignment="1">
      <alignment horizontal="center" vertical="center"/>
      <protection/>
    </xf>
    <xf numFmtId="216" fontId="108" fillId="0" borderId="28" xfId="88" applyNumberFormat="1" applyFont="1" applyFill="1" applyBorder="1" applyAlignment="1">
      <alignment horizontal="left" vertical="center"/>
    </xf>
    <xf numFmtId="189" fontId="108" fillId="0" borderId="27" xfId="88" applyNumberFormat="1" applyFont="1" applyFill="1" applyBorder="1" applyAlignment="1">
      <alignment vertical="center"/>
    </xf>
    <xf numFmtId="189" fontId="108" fillId="0" borderId="28" xfId="88" applyNumberFormat="1" applyFont="1" applyFill="1" applyBorder="1" applyAlignment="1">
      <alignment horizontal="center" vertical="center"/>
    </xf>
    <xf numFmtId="179" fontId="108" fillId="0" borderId="23" xfId="130" applyNumberFormat="1" applyFont="1" applyFill="1" applyBorder="1" applyAlignment="1">
      <alignment horizontal="center" vertical="center"/>
      <protection/>
    </xf>
    <xf numFmtId="189" fontId="108" fillId="0" borderId="28" xfId="88" applyNumberFormat="1" applyFont="1" applyFill="1" applyBorder="1" applyAlignment="1">
      <alignment horizontal="right" vertical="center"/>
    </xf>
    <xf numFmtId="188" fontId="108" fillId="0" borderId="23" xfId="130" applyNumberFormat="1" applyFont="1" applyFill="1" applyBorder="1" applyAlignment="1">
      <alignment horizontal="center" vertical="center"/>
      <protection/>
    </xf>
    <xf numFmtId="189" fontId="108" fillId="0" borderId="23" xfId="88" applyNumberFormat="1" applyFont="1" applyFill="1" applyBorder="1" applyAlignment="1">
      <alignment horizontal="right" vertical="center"/>
    </xf>
    <xf numFmtId="216" fontId="108" fillId="0" borderId="27" xfId="88" applyNumberFormat="1" applyFont="1" applyFill="1" applyBorder="1" applyAlignment="1">
      <alignment horizontal="center" vertical="center"/>
    </xf>
    <xf numFmtId="188" fontId="106" fillId="0" borderId="27" xfId="130" applyNumberFormat="1" applyFont="1" applyFill="1" applyBorder="1" applyAlignment="1">
      <alignment horizontal="center" vertical="center"/>
      <protection/>
    </xf>
    <xf numFmtId="189" fontId="106" fillId="0" borderId="30" xfId="88" applyNumberFormat="1" applyFont="1" applyFill="1" applyBorder="1" applyAlignment="1">
      <alignment horizontal="center" vertical="center"/>
    </xf>
    <xf numFmtId="3" fontId="106" fillId="0" borderId="30" xfId="130" applyNumberFormat="1" applyFont="1" applyFill="1" applyBorder="1" applyAlignment="1">
      <alignment horizontal="centerContinuous" vertical="center"/>
      <protection/>
    </xf>
    <xf numFmtId="178" fontId="106" fillId="0" borderId="30" xfId="130" applyNumberFormat="1" applyFont="1" applyBorder="1" applyAlignment="1">
      <alignment horizontal="centerContinuous" vertical="center"/>
      <protection/>
    </xf>
    <xf numFmtId="0" fontId="89" fillId="0" borderId="0" xfId="130" applyNumberFormat="1" applyFont="1" applyFill="1" applyBorder="1" applyAlignment="1">
      <alignment horizontal="center" vertical="center"/>
      <protection/>
    </xf>
    <xf numFmtId="0" fontId="87" fillId="0" borderId="0" xfId="130" applyNumberFormat="1" applyFont="1" applyFill="1" applyBorder="1" applyAlignment="1" quotePrefix="1">
      <alignment horizontal="center" vertical="center" shrinkToFit="1"/>
      <protection/>
    </xf>
    <xf numFmtId="3" fontId="87" fillId="0" borderId="24" xfId="0" applyNumberFormat="1" applyFont="1" applyBorder="1" applyAlignment="1">
      <alignment horizontal="right" vertical="center" shrinkToFit="1"/>
    </xf>
    <xf numFmtId="180" fontId="87" fillId="0" borderId="25" xfId="0" applyNumberFormat="1" applyFont="1" applyBorder="1" applyAlignment="1">
      <alignment horizontal="right" vertical="center" shrinkToFit="1"/>
    </xf>
    <xf numFmtId="223" fontId="87" fillId="0" borderId="25" xfId="0" applyNumberFormat="1" applyFont="1" applyBorder="1" applyAlignment="1">
      <alignment horizontal="right" vertical="center" shrinkToFit="1"/>
    </xf>
    <xf numFmtId="3" fontId="87" fillId="0" borderId="25" xfId="0" applyNumberFormat="1" applyFont="1" applyBorder="1" applyAlignment="1">
      <alignment horizontal="right" vertical="center" shrinkToFit="1"/>
    </xf>
    <xf numFmtId="182" fontId="87" fillId="0" borderId="31" xfId="0" applyNumberFormat="1" applyFont="1" applyBorder="1" applyAlignment="1">
      <alignment horizontal="right" vertical="center" shrinkToFit="1"/>
    </xf>
    <xf numFmtId="0" fontId="87" fillId="0" borderId="25" xfId="130" applyNumberFormat="1" applyFont="1" applyFill="1" applyBorder="1" applyAlignment="1" quotePrefix="1">
      <alignment horizontal="center" vertical="center" shrinkToFit="1"/>
      <protection/>
    </xf>
    <xf numFmtId="182" fontId="87" fillId="0" borderId="0" xfId="0" applyNumberFormat="1" applyFont="1" applyBorder="1" applyAlignment="1">
      <alignment horizontal="right" shrinkToFit="1"/>
    </xf>
    <xf numFmtId="0" fontId="87" fillId="0" borderId="0" xfId="130" applyNumberFormat="1" applyFont="1" applyFill="1" applyBorder="1" applyAlignment="1">
      <alignment vertical="center" shrinkToFit="1"/>
      <protection/>
    </xf>
    <xf numFmtId="3" fontId="87" fillId="0" borderId="23" xfId="0" applyNumberFormat="1" applyFont="1" applyBorder="1" applyAlignment="1">
      <alignment horizontal="right" vertical="center" shrinkToFit="1"/>
    </xf>
    <xf numFmtId="223" fontId="87" fillId="0" borderId="0" xfId="0" applyNumberFormat="1" applyFont="1" applyBorder="1" applyAlignment="1">
      <alignment horizontal="right" vertical="center" shrinkToFit="1"/>
    </xf>
    <xf numFmtId="3" fontId="87" fillId="0" borderId="0" xfId="0" applyNumberFormat="1" applyFont="1" applyBorder="1" applyAlignment="1">
      <alignment horizontal="right" vertical="center" shrinkToFit="1"/>
    </xf>
    <xf numFmtId="182" fontId="87" fillId="0" borderId="15" xfId="0" applyNumberFormat="1" applyFont="1" applyBorder="1" applyAlignment="1">
      <alignment horizontal="right" vertical="center" shrinkToFit="1"/>
    </xf>
    <xf numFmtId="3" fontId="87" fillId="0" borderId="0" xfId="0" applyNumberFormat="1" applyFont="1" applyBorder="1" applyAlignment="1">
      <alignment horizontal="right" shrinkToFit="1"/>
    </xf>
    <xf numFmtId="0" fontId="87" fillId="24" borderId="0" xfId="130" applyNumberFormat="1" applyFont="1" applyFill="1" applyBorder="1" applyAlignment="1" quotePrefix="1">
      <alignment horizontal="center" vertical="center" shrinkToFit="1"/>
      <protection/>
    </xf>
    <xf numFmtId="0" fontId="88" fillId="0" borderId="0" xfId="130" applyNumberFormat="1" applyFont="1" applyFill="1" applyBorder="1" applyAlignment="1">
      <alignment horizontal="center" vertical="center" shrinkToFit="1"/>
      <protection/>
    </xf>
    <xf numFmtId="0" fontId="97" fillId="0" borderId="0" xfId="130" applyNumberFormat="1" applyFont="1" applyFill="1" applyBorder="1" applyAlignment="1">
      <alignment vertical="center" shrinkToFit="1"/>
      <protection/>
    </xf>
    <xf numFmtId="0" fontId="97" fillId="0" borderId="0" xfId="130" applyNumberFormat="1" applyFont="1" applyFill="1" applyBorder="1" applyAlignment="1" quotePrefix="1">
      <alignment horizontal="center" vertical="center" shrinkToFit="1"/>
      <protection/>
    </xf>
    <xf numFmtId="3" fontId="97" fillId="0" borderId="23" xfId="0" applyNumberFormat="1" applyFont="1" applyFill="1" applyBorder="1" applyAlignment="1">
      <alignment horizontal="right" vertical="center" shrinkToFit="1"/>
    </xf>
    <xf numFmtId="3" fontId="97" fillId="0" borderId="0" xfId="0" applyNumberFormat="1" applyFont="1" applyFill="1" applyBorder="1" applyAlignment="1">
      <alignment horizontal="right" vertical="center" shrinkToFit="1"/>
    </xf>
    <xf numFmtId="223" fontId="97" fillId="0" borderId="0" xfId="0" applyNumberFormat="1" applyFont="1" applyFill="1" applyBorder="1" applyAlignment="1">
      <alignment horizontal="right" vertical="center" shrinkToFit="1"/>
    </xf>
    <xf numFmtId="182" fontId="97" fillId="0" borderId="15" xfId="0" applyNumberFormat="1" applyFont="1" applyFill="1" applyBorder="1" applyAlignment="1">
      <alignment horizontal="right" vertical="center" shrinkToFit="1"/>
    </xf>
    <xf numFmtId="223" fontId="87" fillId="0" borderId="0" xfId="0" applyNumberFormat="1" applyFont="1" applyFill="1" applyBorder="1" applyAlignment="1">
      <alignment horizontal="right" vertical="center" shrinkToFit="1"/>
    </xf>
    <xf numFmtId="182" fontId="87" fillId="0" borderId="15" xfId="0" applyNumberFormat="1" applyFont="1" applyFill="1" applyBorder="1" applyAlignment="1">
      <alignment horizontal="right" vertical="center" shrinkToFit="1"/>
    </xf>
    <xf numFmtId="0" fontId="87" fillId="0" borderId="0" xfId="130" applyNumberFormat="1" applyFont="1" applyFill="1" applyBorder="1" applyAlignment="1">
      <alignment horizontal="right" vertical="center" shrinkToFit="1"/>
      <protection/>
    </xf>
    <xf numFmtId="3" fontId="87" fillId="0" borderId="0" xfId="0" applyNumberFormat="1" applyFont="1" applyBorder="1" applyAlignment="1">
      <alignment horizontal="right"/>
    </xf>
    <xf numFmtId="0" fontId="87" fillId="0" borderId="0" xfId="0" applyFont="1" applyBorder="1" applyAlignment="1">
      <alignment vertical="center"/>
    </xf>
    <xf numFmtId="182" fontId="87" fillId="0" borderId="0" xfId="0" applyNumberFormat="1" applyFont="1" applyBorder="1" applyAlignment="1">
      <alignment horizontal="right"/>
    </xf>
    <xf numFmtId="0" fontId="87" fillId="25" borderId="0" xfId="130" applyNumberFormat="1" applyFont="1" applyFill="1" applyBorder="1" applyAlignment="1">
      <alignment vertical="center" shrinkToFit="1"/>
      <protection/>
    </xf>
    <xf numFmtId="217" fontId="87" fillId="0" borderId="15" xfId="0" applyNumberFormat="1" applyFont="1" applyFill="1" applyBorder="1" applyAlignment="1">
      <alignment horizontal="right" vertical="center" shrinkToFit="1"/>
    </xf>
    <xf numFmtId="185" fontId="89" fillId="0" borderId="33" xfId="88" applyNumberFormat="1" applyFont="1" applyFill="1" applyBorder="1" applyAlignment="1">
      <alignment horizontal="right" vertical="center" shrinkToFit="1"/>
    </xf>
    <xf numFmtId="185" fontId="87" fillId="0" borderId="17" xfId="88" applyNumberFormat="1" applyFont="1" applyFill="1" applyBorder="1" applyAlignment="1">
      <alignment horizontal="right" vertical="center" shrinkToFit="1"/>
    </xf>
    <xf numFmtId="189" fontId="87" fillId="0" borderId="17" xfId="88" applyNumberFormat="1" applyFont="1" applyFill="1" applyBorder="1" applyAlignment="1">
      <alignment horizontal="right" vertical="center" shrinkToFit="1"/>
    </xf>
    <xf numFmtId="189" fontId="87" fillId="0" borderId="17" xfId="88" applyNumberFormat="1" applyFont="1" applyFill="1" applyBorder="1" applyAlignment="1">
      <alignment horizontal="center" vertical="center" shrinkToFit="1"/>
    </xf>
    <xf numFmtId="185" fontId="87" fillId="0" borderId="17" xfId="88" applyNumberFormat="1" applyFont="1" applyFill="1" applyBorder="1" applyAlignment="1">
      <alignment vertical="center" shrinkToFit="1"/>
    </xf>
    <xf numFmtId="190" fontId="87" fillId="0" borderId="17" xfId="88" applyNumberFormat="1" applyFont="1" applyFill="1" applyBorder="1" applyAlignment="1">
      <alignment horizontal="center" vertical="center" shrinkToFit="1"/>
    </xf>
    <xf numFmtId="185" fontId="87" fillId="0" borderId="33" xfId="88" applyNumberFormat="1" applyFont="1" applyFill="1" applyBorder="1" applyAlignment="1">
      <alignment horizontal="right" vertical="center" shrinkToFit="1"/>
    </xf>
    <xf numFmtId="0" fontId="87" fillId="0" borderId="17" xfId="130" applyNumberFormat="1" applyFont="1" applyFill="1" applyBorder="1" applyAlignment="1">
      <alignment horizontal="right" vertical="center" shrinkToFit="1"/>
      <protection/>
    </xf>
    <xf numFmtId="185" fontId="89" fillId="0" borderId="0" xfId="88" applyNumberFormat="1" applyFont="1" applyFill="1" applyBorder="1" applyAlignment="1">
      <alignment horizontal="right" vertical="center" shrinkToFit="1"/>
    </xf>
    <xf numFmtId="185" fontId="87" fillId="0" borderId="0" xfId="88" applyNumberFormat="1" applyFont="1" applyFill="1" applyBorder="1" applyAlignment="1">
      <alignment horizontal="right" vertical="center" shrinkToFit="1"/>
    </xf>
    <xf numFmtId="189" fontId="87" fillId="0" borderId="0" xfId="88" applyNumberFormat="1" applyFont="1" applyFill="1" applyBorder="1" applyAlignment="1">
      <alignment horizontal="right" vertical="center" shrinkToFit="1"/>
    </xf>
    <xf numFmtId="189" fontId="87" fillId="0" borderId="0" xfId="88" applyNumberFormat="1" applyFont="1" applyFill="1" applyBorder="1" applyAlignment="1">
      <alignment horizontal="center" vertical="center" shrinkToFit="1"/>
    </xf>
    <xf numFmtId="185" fontId="87" fillId="0" borderId="0" xfId="88" applyNumberFormat="1" applyFont="1" applyFill="1" applyBorder="1" applyAlignment="1">
      <alignment vertical="center" shrinkToFit="1"/>
    </xf>
    <xf numFmtId="185" fontId="87" fillId="0" borderId="32" xfId="88" applyNumberFormat="1" applyFont="1" applyFill="1" applyBorder="1" applyAlignment="1">
      <alignment horizontal="right" vertical="center" shrinkToFit="1"/>
    </xf>
    <xf numFmtId="189" fontId="87" fillId="0" borderId="32" xfId="88" applyNumberFormat="1" applyFont="1" applyFill="1" applyBorder="1" applyAlignment="1">
      <alignment horizontal="center" vertical="center" shrinkToFit="1"/>
    </xf>
    <xf numFmtId="185" fontId="87" fillId="0" borderId="32" xfId="88" applyNumberFormat="1" applyFont="1" applyFill="1" applyBorder="1" applyAlignment="1">
      <alignment vertical="center" shrinkToFit="1"/>
    </xf>
    <xf numFmtId="190" fontId="87" fillId="0" borderId="32" xfId="88" applyNumberFormat="1" applyFont="1" applyFill="1" applyBorder="1" applyAlignment="1">
      <alignment horizontal="center" vertical="center" shrinkToFit="1"/>
    </xf>
    <xf numFmtId="0" fontId="87" fillId="0" borderId="32" xfId="130" applyNumberFormat="1" applyFont="1" applyFill="1" applyBorder="1" applyAlignment="1">
      <alignment horizontal="right" vertical="center" shrinkToFit="1"/>
      <protection/>
    </xf>
    <xf numFmtId="178" fontId="87" fillId="0" borderId="0" xfId="130" applyNumberFormat="1" applyFont="1" applyFill="1" applyAlignment="1">
      <alignment horizontal="right" vertical="center" shrinkToFit="1"/>
      <protection/>
    </xf>
    <xf numFmtId="189" fontId="87" fillId="0" borderId="0" xfId="88" applyNumberFormat="1" applyFont="1" applyFill="1" applyAlignment="1">
      <alignment horizontal="right" vertical="center" shrinkToFit="1"/>
    </xf>
    <xf numFmtId="189" fontId="87" fillId="0" borderId="0" xfId="88" applyNumberFormat="1" applyFont="1" applyFill="1" applyAlignment="1">
      <alignment horizontal="center" vertical="center" shrinkToFit="1"/>
    </xf>
    <xf numFmtId="3" fontId="87" fillId="0" borderId="0" xfId="130" applyNumberFormat="1" applyFont="1" applyFill="1" applyAlignment="1">
      <alignment vertical="center" shrinkToFit="1"/>
      <protection/>
    </xf>
    <xf numFmtId="0" fontId="87" fillId="0" borderId="0" xfId="130" applyNumberFormat="1" applyFont="1" applyFill="1" applyAlignment="1">
      <alignment horizontal="right" vertical="center"/>
      <protection/>
    </xf>
    <xf numFmtId="0" fontId="98" fillId="0" borderId="0" xfId="130" applyNumberFormat="1" applyFont="1" applyFill="1" applyAlignment="1">
      <alignment vertical="center"/>
      <protection/>
    </xf>
    <xf numFmtId="178" fontId="98" fillId="0" borderId="0" xfId="130" applyNumberFormat="1" applyFont="1" applyFill="1" applyAlignment="1">
      <alignment horizontal="right" vertical="center"/>
      <protection/>
    </xf>
    <xf numFmtId="189" fontId="98" fillId="0" borderId="0" xfId="88" applyNumberFormat="1" applyFont="1" applyFill="1" applyAlignment="1">
      <alignment horizontal="right" vertical="center"/>
    </xf>
    <xf numFmtId="3" fontId="98" fillId="0" borderId="0" xfId="130" applyNumberFormat="1" applyFont="1" applyFill="1" applyAlignment="1">
      <alignment vertical="center"/>
      <protection/>
    </xf>
    <xf numFmtId="189" fontId="98" fillId="0" borderId="0" xfId="88" applyNumberFormat="1" applyFont="1" applyFill="1" applyAlignment="1">
      <alignment horizontal="center" vertical="center"/>
    </xf>
    <xf numFmtId="179" fontId="98" fillId="0" borderId="0" xfId="130" applyNumberFormat="1" applyFont="1" applyFill="1" applyAlignment="1">
      <alignment vertical="center"/>
      <protection/>
    </xf>
    <xf numFmtId="188" fontId="98" fillId="0" borderId="0" xfId="130" applyNumberFormat="1" applyFont="1" applyFill="1" applyAlignment="1">
      <alignment horizontal="right" vertical="center"/>
      <protection/>
    </xf>
    <xf numFmtId="0" fontId="98" fillId="0" borderId="0" xfId="130" applyNumberFormat="1" applyFont="1" applyFill="1" applyAlignment="1">
      <alignment horizontal="right" vertical="center"/>
      <protection/>
    </xf>
    <xf numFmtId="0" fontId="98" fillId="0" borderId="0" xfId="130" applyNumberFormat="1" applyFont="1" applyFill="1" applyBorder="1" applyAlignment="1">
      <alignment vertical="center"/>
      <protection/>
    </xf>
    <xf numFmtId="178" fontId="98" fillId="0" borderId="0" xfId="130" applyNumberFormat="1" applyFont="1" applyFill="1" applyAlignment="1">
      <alignment vertical="center"/>
      <protection/>
    </xf>
    <xf numFmtId="191" fontId="94" fillId="0" borderId="0" xfId="130" applyNumberFormat="1" applyFont="1" applyAlignment="1">
      <alignment vertical="center"/>
      <protection/>
    </xf>
    <xf numFmtId="0" fontId="109" fillId="0" borderId="0" xfId="130" applyNumberFormat="1" applyFont="1" applyAlignment="1">
      <alignment vertical="center"/>
      <protection/>
    </xf>
    <xf numFmtId="191" fontId="95" fillId="0" borderId="0" xfId="130" applyNumberFormat="1" applyFont="1" applyAlignment="1">
      <alignment horizontal="centerContinuous" vertical="center"/>
      <protection/>
    </xf>
    <xf numFmtId="191" fontId="109" fillId="0" borderId="0" xfId="130" applyNumberFormat="1" applyFont="1" applyAlignment="1">
      <alignment horizontal="centerContinuous" vertical="center"/>
      <protection/>
    </xf>
    <xf numFmtId="191" fontId="95" fillId="0" borderId="0" xfId="130" applyNumberFormat="1" applyFont="1" applyAlignment="1">
      <alignment horizontal="centerContinuous" vertical="center" shrinkToFit="1"/>
      <protection/>
    </xf>
    <xf numFmtId="191" fontId="109" fillId="0" borderId="0" xfId="130" applyNumberFormat="1" applyFont="1" applyAlignment="1">
      <alignment horizontal="centerContinuous" vertical="center" shrinkToFit="1"/>
      <protection/>
    </xf>
    <xf numFmtId="191" fontId="87" fillId="0" borderId="17" xfId="130" applyNumberFormat="1" applyFont="1" applyBorder="1" applyAlignment="1">
      <alignment vertical="center"/>
      <protection/>
    </xf>
    <xf numFmtId="0" fontId="89" fillId="0" borderId="37" xfId="135" applyFont="1" applyFill="1" applyBorder="1" applyAlignment="1" applyProtection="1">
      <alignment horizontal="center" vertical="center"/>
      <protection locked="0"/>
    </xf>
    <xf numFmtId="0" fontId="89" fillId="0" borderId="38" xfId="0" applyFont="1" applyFill="1" applyBorder="1" applyAlignment="1" applyProtection="1">
      <alignment horizontal="center" vertical="center"/>
      <protection locked="0"/>
    </xf>
    <xf numFmtId="0" fontId="89" fillId="0" borderId="39" xfId="0" applyFont="1" applyFill="1" applyBorder="1" applyAlignment="1" applyProtection="1">
      <alignment horizontal="center" vertical="center"/>
      <protection locked="0"/>
    </xf>
    <xf numFmtId="0" fontId="89" fillId="0" borderId="37" xfId="0" applyFont="1" applyFill="1" applyBorder="1" applyAlignment="1" applyProtection="1">
      <alignment horizontal="center" vertical="center"/>
      <protection locked="0"/>
    </xf>
    <xf numFmtId="0" fontId="89" fillId="0" borderId="40" xfId="0" applyFont="1" applyFill="1" applyBorder="1" applyAlignment="1" applyProtection="1">
      <alignment horizontal="center" vertical="center"/>
      <protection locked="0"/>
    </xf>
    <xf numFmtId="0" fontId="89" fillId="0" borderId="41" xfId="0" applyFont="1" applyFill="1" applyBorder="1" applyAlignment="1" applyProtection="1">
      <alignment horizontal="center" vertical="center"/>
      <protection locked="0"/>
    </xf>
    <xf numFmtId="0" fontId="89" fillId="0" borderId="20" xfId="0" applyFont="1" applyFill="1" applyBorder="1" applyAlignment="1" applyProtection="1">
      <alignment horizontal="center" vertical="center"/>
      <protection locked="0"/>
    </xf>
    <xf numFmtId="0" fontId="89" fillId="0" borderId="14" xfId="0" applyFont="1" applyFill="1" applyBorder="1" applyAlignment="1" applyProtection="1">
      <alignment horizontal="center" vertical="center"/>
      <protection locked="0"/>
    </xf>
    <xf numFmtId="0" fontId="89" fillId="0" borderId="18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89" fillId="0" borderId="32" xfId="0" applyFont="1" applyFill="1" applyBorder="1" applyAlignment="1" applyProtection="1">
      <alignment horizontal="center" vertical="center"/>
      <protection locked="0"/>
    </xf>
    <xf numFmtId="0" fontId="89" fillId="0" borderId="14" xfId="135" applyFont="1" applyFill="1" applyBorder="1" applyAlignment="1" applyProtection="1">
      <alignment horizontal="center" vertical="center"/>
      <protection locked="0"/>
    </xf>
    <xf numFmtId="0" fontId="89" fillId="0" borderId="21" xfId="0" applyFont="1" applyFill="1" applyBorder="1" applyAlignment="1" applyProtection="1">
      <alignment horizontal="center" vertical="center"/>
      <protection locked="0"/>
    </xf>
    <xf numFmtId="0" fontId="110" fillId="0" borderId="32" xfId="0" applyFont="1" applyFill="1" applyBorder="1" applyAlignment="1" applyProtection="1">
      <alignment horizontal="center" vertical="center"/>
      <protection locked="0"/>
    </xf>
    <xf numFmtId="0" fontId="89" fillId="0" borderId="15" xfId="135" applyFont="1" applyFill="1" applyBorder="1" applyAlignment="1" applyProtection="1">
      <alignment horizontal="center" vertical="center"/>
      <protection locked="0"/>
    </xf>
    <xf numFmtId="0" fontId="89" fillId="0" borderId="23" xfId="0" applyFont="1" applyFill="1" applyBorder="1" applyAlignment="1" applyProtection="1">
      <alignment horizontal="center" vertical="center"/>
      <protection locked="0"/>
    </xf>
    <xf numFmtId="0" fontId="89" fillId="0" borderId="28" xfId="0" applyFont="1" applyFill="1" applyBorder="1" applyAlignment="1" applyProtection="1">
      <alignment horizontal="center" vertical="center"/>
      <protection locked="0"/>
    </xf>
    <xf numFmtId="0" fontId="89" fillId="0" borderId="27" xfId="0" applyFont="1" applyFill="1" applyBorder="1" applyAlignment="1" applyProtection="1">
      <alignment horizontal="center" vertical="center"/>
      <protection locked="0"/>
    </xf>
    <xf numFmtId="0" fontId="110" fillId="0" borderId="15" xfId="135" applyFont="1" applyFill="1" applyBorder="1" applyAlignment="1" applyProtection="1">
      <alignment horizontal="center" vertical="center"/>
      <protection locked="0"/>
    </xf>
    <xf numFmtId="0" fontId="110" fillId="0" borderId="23" xfId="0" applyFont="1" applyFill="1" applyBorder="1" applyAlignment="1" applyProtection="1">
      <alignment horizontal="center" vertical="center"/>
      <protection locked="0"/>
    </xf>
    <xf numFmtId="0" fontId="110" fillId="0" borderId="27" xfId="0" applyFont="1" applyFill="1" applyBorder="1" applyAlignment="1" applyProtection="1">
      <alignment horizontal="center" vertical="center"/>
      <protection locked="0"/>
    </xf>
    <xf numFmtId="0" fontId="110" fillId="0" borderId="0" xfId="0" applyFont="1" applyFill="1" applyBorder="1" applyAlignment="1" applyProtection="1">
      <alignment horizontal="center" vertical="center"/>
      <protection locked="0"/>
    </xf>
    <xf numFmtId="0" fontId="111" fillId="0" borderId="16" xfId="135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 shrinkToFit="1"/>
      <protection locked="0"/>
    </xf>
    <xf numFmtId="0" fontId="87" fillId="0" borderId="30" xfId="0" applyFont="1" applyFill="1" applyBorder="1" applyAlignment="1" applyProtection="1">
      <alignment horizontal="center" vertical="center" shrinkToFit="1"/>
      <protection locked="0"/>
    </xf>
    <xf numFmtId="0" fontId="87" fillId="0" borderId="29" xfId="0" applyFont="1" applyFill="1" applyBorder="1" applyAlignment="1" applyProtection="1">
      <alignment horizontal="center" vertical="center" shrinkToFit="1"/>
      <protection locked="0"/>
    </xf>
    <xf numFmtId="0" fontId="87" fillId="0" borderId="23" xfId="0" applyFont="1" applyFill="1" applyBorder="1" applyAlignment="1" applyProtection="1">
      <alignment horizontal="center" vertical="center" shrinkToFit="1"/>
      <protection locked="0"/>
    </xf>
    <xf numFmtId="0" fontId="87" fillId="0" borderId="15" xfId="0" applyFont="1" applyFill="1" applyBorder="1" applyAlignment="1" applyProtection="1">
      <alignment horizontal="center" vertical="center" shrinkToFit="1"/>
      <protection locked="0"/>
    </xf>
    <xf numFmtId="0" fontId="87" fillId="0" borderId="26" xfId="0" applyFont="1" applyFill="1" applyBorder="1" applyAlignment="1" applyProtection="1">
      <alignment horizontal="center" vertical="center"/>
      <protection locked="0"/>
    </xf>
    <xf numFmtId="0" fontId="87" fillId="0" borderId="0" xfId="135" applyFont="1" applyFill="1" applyBorder="1" applyAlignment="1" applyProtection="1">
      <alignment horizontal="center" vertical="center"/>
      <protection locked="0"/>
    </xf>
    <xf numFmtId="3" fontId="87" fillId="0" borderId="24" xfId="0" applyNumberFormat="1" applyFont="1" applyBorder="1" applyAlignment="1">
      <alignment vertical="center" shrinkToFit="1"/>
    </xf>
    <xf numFmtId="3" fontId="87" fillId="0" borderId="25" xfId="0" applyNumberFormat="1" applyFont="1" applyBorder="1" applyAlignment="1">
      <alignment vertical="center" shrinkToFit="1"/>
    </xf>
    <xf numFmtId="0" fontId="87" fillId="0" borderId="25" xfId="0" applyNumberFormat="1" applyFont="1" applyBorder="1" applyAlignment="1">
      <alignment horizontal="right" vertical="center" shrinkToFit="1"/>
    </xf>
    <xf numFmtId="0" fontId="87" fillId="0" borderId="24" xfId="0" applyFont="1" applyFill="1" applyBorder="1" applyAlignment="1" applyProtection="1">
      <alignment horizontal="center" vertical="center" shrinkToFit="1"/>
      <protection locked="0"/>
    </xf>
    <xf numFmtId="0" fontId="87" fillId="0" borderId="31" xfId="135" applyFont="1" applyFill="1" applyBorder="1" applyAlignment="1" applyProtection="1">
      <alignment horizontal="center" vertical="center" shrinkToFit="1"/>
      <protection locked="0"/>
    </xf>
    <xf numFmtId="3" fontId="87" fillId="0" borderId="25" xfId="0" applyNumberFormat="1" applyFont="1" applyBorder="1" applyAlignment="1">
      <alignment vertical="center"/>
    </xf>
    <xf numFmtId="3" fontId="87" fillId="0" borderId="31" xfId="0" applyNumberFormat="1" applyFont="1" applyBorder="1" applyAlignment="1">
      <alignment vertical="center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3" fontId="87" fillId="0" borderId="23" xfId="0" applyNumberFormat="1" applyFont="1" applyBorder="1" applyAlignment="1">
      <alignment vertical="center" shrinkToFit="1"/>
    </xf>
    <xf numFmtId="195" fontId="87" fillId="0" borderId="0" xfId="0" applyNumberFormat="1" applyFont="1" applyBorder="1" applyAlignment="1">
      <alignment horizontal="right" vertical="center" shrinkToFit="1"/>
    </xf>
    <xf numFmtId="0" fontId="87" fillId="0" borderId="0" xfId="0" applyNumberFormat="1" applyFont="1" applyBorder="1" applyAlignment="1">
      <alignment horizontal="right" vertical="center" shrinkToFit="1"/>
    </xf>
    <xf numFmtId="0" fontId="87" fillId="0" borderId="15" xfId="135" applyFont="1" applyFill="1" applyBorder="1" applyAlignment="1" applyProtection="1">
      <alignment horizontal="center" vertical="center" shrinkToFit="1"/>
      <protection locked="0"/>
    </xf>
    <xf numFmtId="3" fontId="87" fillId="0" borderId="0" xfId="0" applyNumberFormat="1" applyFont="1" applyBorder="1" applyAlignment="1">
      <alignment vertical="center"/>
    </xf>
    <xf numFmtId="3" fontId="87" fillId="0" borderId="15" xfId="0" applyNumberFormat="1" applyFont="1" applyBorder="1" applyAlignment="1">
      <alignment vertical="center"/>
    </xf>
    <xf numFmtId="0" fontId="97" fillId="0" borderId="0" xfId="135" applyFont="1" applyFill="1" applyBorder="1" applyAlignment="1" applyProtection="1">
      <alignment horizontal="center" vertical="center"/>
      <protection locked="0"/>
    </xf>
    <xf numFmtId="3" fontId="97" fillId="0" borderId="23" xfId="0" applyNumberFormat="1" applyFont="1" applyFill="1" applyBorder="1" applyAlignment="1">
      <alignment vertical="center" shrinkToFit="1"/>
    </xf>
    <xf numFmtId="3" fontId="97" fillId="0" borderId="0" xfId="0" applyNumberFormat="1" applyFont="1" applyFill="1" applyBorder="1" applyAlignment="1">
      <alignment vertical="center" shrinkToFit="1"/>
    </xf>
    <xf numFmtId="0" fontId="97" fillId="0" borderId="23" xfId="0" applyFont="1" applyFill="1" applyBorder="1" applyAlignment="1" applyProtection="1">
      <alignment horizontal="center" vertical="center" shrinkToFit="1"/>
      <protection locked="0"/>
    </xf>
    <xf numFmtId="0" fontId="97" fillId="0" borderId="15" xfId="135" applyFont="1" applyFill="1" applyBorder="1" applyAlignment="1" applyProtection="1">
      <alignment horizontal="center" vertical="center" shrinkToFit="1"/>
      <protection locked="0"/>
    </xf>
    <xf numFmtId="3" fontId="97" fillId="0" borderId="0" xfId="0" applyNumberFormat="1" applyFont="1" applyFill="1" applyBorder="1" applyAlignment="1">
      <alignment vertical="center"/>
    </xf>
    <xf numFmtId="3" fontId="97" fillId="0" borderId="15" xfId="0" applyNumberFormat="1" applyFont="1" applyFill="1" applyBorder="1" applyAlignment="1">
      <alignment vertical="center"/>
    </xf>
    <xf numFmtId="0" fontId="97" fillId="0" borderId="0" xfId="0" applyFont="1" applyFill="1" applyBorder="1" applyAlignment="1" applyProtection="1">
      <alignment horizontal="center" vertical="center"/>
      <protection locked="0"/>
    </xf>
    <xf numFmtId="0" fontId="97" fillId="0" borderId="0" xfId="130" applyNumberFormat="1" applyFont="1" applyAlignment="1">
      <alignment vertical="center"/>
      <protection/>
    </xf>
    <xf numFmtId="3" fontId="87" fillId="0" borderId="23" xfId="0" applyNumberFormat="1" applyFont="1" applyFill="1" applyBorder="1" applyAlignment="1">
      <alignment vertical="center" shrinkToFit="1"/>
    </xf>
    <xf numFmtId="3" fontId="87" fillId="0" borderId="0" xfId="0" applyNumberFormat="1" applyFont="1" applyFill="1" applyBorder="1" applyAlignment="1">
      <alignment vertical="center" shrinkToFit="1"/>
    </xf>
    <xf numFmtId="0" fontId="87" fillId="0" borderId="23" xfId="133" applyFont="1" applyFill="1" applyBorder="1" applyAlignment="1" applyProtection="1">
      <alignment horizontal="center" vertical="center" shrinkToFit="1"/>
      <protection locked="0"/>
    </xf>
    <xf numFmtId="3" fontId="87" fillId="0" borderId="0" xfId="0" applyNumberFormat="1" applyFont="1" applyFill="1" applyBorder="1" applyAlignment="1">
      <alignment vertical="center"/>
    </xf>
    <xf numFmtId="3" fontId="87" fillId="0" borderId="15" xfId="0" applyNumberFormat="1" applyFont="1" applyFill="1" applyBorder="1" applyAlignment="1">
      <alignment vertical="center" shrinkToFit="1"/>
    </xf>
    <xf numFmtId="0" fontId="87" fillId="0" borderId="0" xfId="133" applyFont="1" applyFill="1" applyBorder="1" applyAlignment="1" applyProtection="1">
      <alignment horizontal="center" vertical="center"/>
      <protection locked="0"/>
    </xf>
    <xf numFmtId="0" fontId="112" fillId="0" borderId="17" xfId="0" applyFont="1" applyFill="1" applyBorder="1" applyAlignment="1" applyProtection="1">
      <alignment horizontal="center"/>
      <protection locked="0"/>
    </xf>
    <xf numFmtId="41" fontId="113" fillId="0" borderId="34" xfId="85" applyFont="1" applyFill="1" applyBorder="1" applyAlignment="1" applyProtection="1">
      <alignment/>
      <protection locked="0"/>
    </xf>
    <xf numFmtId="41" fontId="113" fillId="0" borderId="17" xfId="85" applyFont="1" applyFill="1" applyBorder="1" applyAlignment="1" applyProtection="1">
      <alignment/>
      <protection locked="0"/>
    </xf>
    <xf numFmtId="0" fontId="113" fillId="0" borderId="34" xfId="133" applyFont="1" applyFill="1" applyBorder="1" applyAlignment="1" applyProtection="1">
      <alignment horizontal="center"/>
      <protection locked="0"/>
    </xf>
    <xf numFmtId="0" fontId="112" fillId="0" borderId="33" xfId="0" applyFont="1" applyFill="1" applyBorder="1" applyAlignment="1" applyProtection="1">
      <alignment horizontal="center"/>
      <protection locked="0"/>
    </xf>
    <xf numFmtId="41" fontId="113" fillId="0" borderId="33" xfId="85" applyFont="1" applyFill="1" applyBorder="1" applyAlignment="1" applyProtection="1">
      <alignment/>
      <protection locked="0"/>
    </xf>
    <xf numFmtId="0" fontId="113" fillId="0" borderId="17" xfId="133" applyFont="1" applyFill="1" applyBorder="1" applyAlignment="1" applyProtection="1">
      <alignment horizontal="center"/>
      <protection locked="0"/>
    </xf>
    <xf numFmtId="0" fontId="112" fillId="0" borderId="0" xfId="0" applyFont="1" applyFill="1" applyBorder="1" applyAlignment="1" applyProtection="1">
      <alignment horizontal="center"/>
      <protection locked="0"/>
    </xf>
    <xf numFmtId="41" fontId="113" fillId="0" borderId="0" xfId="85" applyFont="1" applyFill="1" applyAlignment="1" applyProtection="1">
      <alignment/>
      <protection locked="0"/>
    </xf>
    <xf numFmtId="0" fontId="113" fillId="0" borderId="0" xfId="133" applyFont="1" applyFill="1" applyBorder="1" applyAlignment="1" applyProtection="1">
      <alignment horizontal="center"/>
      <protection locked="0"/>
    </xf>
    <xf numFmtId="0" fontId="89" fillId="0" borderId="0" xfId="130" applyNumberFormat="1" applyFont="1">
      <alignment/>
      <protection/>
    </xf>
    <xf numFmtId="191" fontId="87" fillId="0" borderId="0" xfId="130" applyNumberFormat="1" applyFont="1">
      <alignment/>
      <protection/>
    </xf>
    <xf numFmtId="191" fontId="89" fillId="0" borderId="0" xfId="130" applyNumberFormat="1" applyFont="1">
      <alignment/>
      <protection/>
    </xf>
    <xf numFmtId="191" fontId="98" fillId="0" borderId="0" xfId="130" applyNumberFormat="1" applyFont="1" applyAlignment="1">
      <alignment vertical="center"/>
      <protection/>
    </xf>
    <xf numFmtId="0" fontId="87" fillId="0" borderId="23" xfId="0" applyFont="1" applyFill="1" applyBorder="1" applyAlignment="1" applyProtection="1">
      <alignment horizontal="center" vertical="center"/>
      <protection locked="0"/>
    </xf>
    <xf numFmtId="0" fontId="87" fillId="0" borderId="26" xfId="0" applyFont="1" applyFill="1" applyBorder="1" applyAlignment="1" applyProtection="1">
      <alignment horizontal="center" vertical="center" shrinkToFit="1"/>
      <protection locked="0"/>
    </xf>
    <xf numFmtId="0" fontId="111" fillId="0" borderId="16" xfId="135" applyFont="1" applyFill="1" applyBorder="1" applyAlignment="1" applyProtection="1">
      <alignment horizontal="center" vertical="center" shrinkToFit="1"/>
      <protection locked="0"/>
    </xf>
    <xf numFmtId="0" fontId="87" fillId="0" borderId="16" xfId="0" applyFont="1" applyFill="1" applyBorder="1" applyAlignment="1" applyProtection="1">
      <alignment horizontal="center" vertical="center" shrinkToFit="1"/>
      <protection locked="0"/>
    </xf>
    <xf numFmtId="3" fontId="87" fillId="0" borderId="24" xfId="124" applyNumberFormat="1" applyFont="1" applyBorder="1" applyAlignment="1">
      <alignment vertical="center" shrinkToFit="1"/>
      <protection/>
    </xf>
    <xf numFmtId="3" fontId="87" fillId="0" borderId="25" xfId="124" applyNumberFormat="1" applyFont="1" applyBorder="1" applyAlignment="1">
      <alignment vertical="center" shrinkToFit="1"/>
      <protection/>
    </xf>
    <xf numFmtId="3" fontId="87" fillId="0" borderId="31" xfId="0" applyNumberFormat="1" applyFont="1" applyBorder="1" applyAlignment="1">
      <alignment horizontal="right" vertical="center" shrinkToFit="1"/>
    </xf>
    <xf numFmtId="0" fontId="87" fillId="0" borderId="25" xfId="0" applyFont="1" applyFill="1" applyBorder="1" applyAlignment="1" applyProtection="1">
      <alignment horizontal="center" vertical="center" shrinkToFit="1"/>
      <protection locked="0"/>
    </xf>
    <xf numFmtId="3" fontId="87" fillId="0" borderId="31" xfId="0" applyNumberFormat="1" applyFont="1" applyBorder="1" applyAlignment="1">
      <alignment vertical="center" shrinkToFit="1"/>
    </xf>
    <xf numFmtId="3" fontId="87" fillId="0" borderId="23" xfId="124" applyNumberFormat="1" applyFont="1" applyBorder="1" applyAlignment="1">
      <alignment vertical="center" shrinkToFit="1"/>
      <protection/>
    </xf>
    <xf numFmtId="3" fontId="87" fillId="0" borderId="0" xfId="124" applyNumberFormat="1" applyFont="1" applyBorder="1" applyAlignment="1">
      <alignment vertical="center" shrinkToFit="1"/>
      <protection/>
    </xf>
    <xf numFmtId="3" fontId="87" fillId="0" borderId="15" xfId="0" applyNumberFormat="1" applyFont="1" applyBorder="1" applyAlignment="1">
      <alignment horizontal="right" vertical="center" shrinkToFit="1"/>
    </xf>
    <xf numFmtId="3" fontId="87" fillId="0" borderId="15" xfId="0" applyNumberFormat="1" applyFont="1" applyBorder="1" applyAlignment="1">
      <alignment vertical="center" shrinkToFit="1"/>
    </xf>
    <xf numFmtId="3" fontId="97" fillId="0" borderId="23" xfId="124" applyNumberFormat="1" applyFont="1" applyFill="1" applyBorder="1" applyAlignment="1">
      <alignment vertical="center" shrinkToFit="1"/>
      <protection/>
    </xf>
    <xf numFmtId="3" fontId="97" fillId="0" borderId="0" xfId="124" applyNumberFormat="1" applyFont="1" applyFill="1" applyBorder="1" applyAlignment="1">
      <alignment vertical="center" shrinkToFit="1"/>
      <protection/>
    </xf>
    <xf numFmtId="3" fontId="97" fillId="0" borderId="15" xfId="0" applyNumberFormat="1" applyFont="1" applyFill="1" applyBorder="1" applyAlignment="1">
      <alignment vertical="center" shrinkToFit="1"/>
    </xf>
    <xf numFmtId="0" fontId="97" fillId="0" borderId="0" xfId="0" applyFont="1" applyFill="1" applyBorder="1" applyAlignment="1" applyProtection="1">
      <alignment horizontal="center" vertical="center" shrinkToFit="1"/>
      <protection locked="0"/>
    </xf>
    <xf numFmtId="3" fontId="87" fillId="0" borderId="23" xfId="124" applyNumberFormat="1" applyFont="1" applyFill="1" applyBorder="1" applyAlignment="1">
      <alignment vertical="center" shrinkToFit="1"/>
      <protection/>
    </xf>
    <xf numFmtId="3" fontId="87" fillId="0" borderId="0" xfId="124" applyNumberFormat="1" applyFont="1" applyFill="1" applyBorder="1" applyAlignment="1">
      <alignment vertical="center" shrinkToFit="1"/>
      <protection/>
    </xf>
    <xf numFmtId="0" fontId="87" fillId="0" borderId="0" xfId="133" applyFont="1" applyFill="1" applyBorder="1" applyAlignment="1" applyProtection="1">
      <alignment horizontal="center" vertical="center" shrinkToFit="1"/>
      <protection locked="0"/>
    </xf>
    <xf numFmtId="20" fontId="95" fillId="0" borderId="0" xfId="130" applyNumberFormat="1" applyFont="1" applyAlignment="1">
      <alignment horizontal="center" vertical="center"/>
      <protection/>
    </xf>
    <xf numFmtId="0" fontId="89" fillId="0" borderId="32" xfId="130" applyNumberFormat="1" applyFont="1" applyBorder="1" applyAlignment="1">
      <alignment horizontal="center" vertical="center" shrinkToFit="1"/>
      <protection/>
    </xf>
    <xf numFmtId="0" fontId="89" fillId="0" borderId="20" xfId="130" applyNumberFormat="1" applyFont="1" applyBorder="1" applyAlignment="1">
      <alignment horizontal="center" vertical="center" shrinkToFit="1"/>
      <protection/>
    </xf>
    <xf numFmtId="0" fontId="89" fillId="0" borderId="31" xfId="130" applyNumberFormat="1" applyFont="1" applyBorder="1" applyAlignment="1">
      <alignment horizontal="center" vertical="center" shrinkToFit="1"/>
      <protection/>
    </xf>
    <xf numFmtId="41" fontId="87" fillId="0" borderId="0" xfId="130" applyNumberFormat="1" applyFont="1" applyAlignment="1">
      <alignment horizontal="right" vertical="center"/>
      <protection/>
    </xf>
    <xf numFmtId="41" fontId="87" fillId="0" borderId="23" xfId="130" applyNumberFormat="1" applyFont="1" applyBorder="1" applyAlignment="1">
      <alignment horizontal="center" vertical="center" shrinkToFit="1"/>
      <protection/>
    </xf>
    <xf numFmtId="0" fontId="97" fillId="0" borderId="15" xfId="130" applyNumberFormat="1" applyFont="1" applyFill="1" applyBorder="1" applyAlignment="1">
      <alignment horizontal="center" vertical="center"/>
      <protection/>
    </xf>
    <xf numFmtId="41" fontId="97" fillId="0" borderId="0" xfId="85" applyFont="1" applyFill="1" applyAlignment="1">
      <alignment vertical="center"/>
    </xf>
    <xf numFmtId="41" fontId="97" fillId="0" borderId="0" xfId="130" applyNumberFormat="1" applyFont="1" applyFill="1" applyAlignment="1">
      <alignment horizontal="right" vertical="center"/>
      <protection/>
    </xf>
    <xf numFmtId="49" fontId="97" fillId="0" borderId="23" xfId="130" applyNumberFormat="1" applyFont="1" applyFill="1" applyBorder="1" applyAlignment="1">
      <alignment horizontal="center" vertical="center" shrinkToFit="1"/>
      <protection/>
    </xf>
    <xf numFmtId="0" fontId="97" fillId="0" borderId="0" xfId="130" applyNumberFormat="1" applyFont="1">
      <alignment/>
      <protection/>
    </xf>
    <xf numFmtId="41" fontId="87" fillId="0" borderId="0" xfId="130" applyNumberFormat="1" applyFont="1" applyFill="1" applyAlignment="1">
      <alignment horizontal="right" vertical="center"/>
      <protection/>
    </xf>
    <xf numFmtId="0" fontId="95" fillId="0" borderId="0" xfId="130" applyNumberFormat="1" applyFont="1" applyBorder="1" applyAlignment="1">
      <alignment horizontal="center" vertical="center"/>
      <protection/>
    </xf>
    <xf numFmtId="0" fontId="95" fillId="0" borderId="0" xfId="130" applyNumberFormat="1" applyFont="1" applyAlignment="1">
      <alignment horizontal="center" vertical="center"/>
      <protection/>
    </xf>
    <xf numFmtId="0" fontId="87" fillId="0" borderId="0" xfId="130" applyNumberFormat="1" applyFont="1" applyBorder="1" applyAlignment="1">
      <alignment horizontal="center" vertical="center"/>
      <protection/>
    </xf>
    <xf numFmtId="0" fontId="89" fillId="0" borderId="17" xfId="130" applyNumberFormat="1" applyFont="1" applyBorder="1" applyAlignment="1">
      <alignment horizontal="left" shrinkToFit="1"/>
      <protection/>
    </xf>
    <xf numFmtId="0" fontId="87" fillId="0" borderId="17" xfId="130" applyNumberFormat="1" applyFont="1" applyBorder="1" applyAlignment="1">
      <alignment horizontal="right" shrinkToFit="1"/>
      <protection/>
    </xf>
    <xf numFmtId="0" fontId="89" fillId="0" borderId="18" xfId="130" applyNumberFormat="1" applyFont="1" applyBorder="1" applyAlignment="1">
      <alignment horizontal="center" vertical="center" shrinkToFit="1"/>
      <protection/>
    </xf>
    <xf numFmtId="0" fontId="91" fillId="0" borderId="30" xfId="130" applyNumberFormat="1" applyFont="1" applyBorder="1" applyAlignment="1">
      <alignment horizontal="center" vertical="center" wrapText="1"/>
      <protection/>
    </xf>
    <xf numFmtId="0" fontId="97" fillId="0" borderId="23" xfId="130" applyNumberFormat="1" applyFont="1" applyFill="1" applyBorder="1" applyAlignment="1">
      <alignment horizontal="center" vertical="center"/>
      <protection/>
    </xf>
    <xf numFmtId="0" fontId="114" fillId="0" borderId="0" xfId="130" applyNumberFormat="1" applyFont="1" applyFill="1" applyBorder="1" applyAlignment="1">
      <alignment vertical="center"/>
      <protection/>
    </xf>
    <xf numFmtId="0" fontId="97" fillId="0" borderId="0" xfId="130" applyNumberFormat="1" applyFont="1" applyFill="1" applyAlignment="1">
      <alignment horizontal="centerContinuous" vertical="center"/>
      <protection/>
    </xf>
    <xf numFmtId="0" fontId="97" fillId="0" borderId="0" xfId="130" applyNumberFormat="1" applyFont="1" applyFill="1" applyBorder="1" applyAlignment="1">
      <alignment horizontal="centerContinuous" vertical="center"/>
      <protection/>
    </xf>
    <xf numFmtId="0" fontId="89" fillId="0" borderId="18" xfId="130" applyNumberFormat="1" applyFont="1" applyFill="1" applyBorder="1" applyAlignment="1">
      <alignment horizontal="centerContinuous" vertical="center"/>
      <protection/>
    </xf>
    <xf numFmtId="0" fontId="89" fillId="0" borderId="32" xfId="130" applyNumberFormat="1" applyFont="1" applyFill="1" applyBorder="1" applyAlignment="1">
      <alignment horizontal="centerContinuous" vertical="center"/>
      <protection/>
    </xf>
    <xf numFmtId="0" fontId="89" fillId="0" borderId="14" xfId="130" applyNumberFormat="1" applyFont="1" applyFill="1" applyBorder="1" applyAlignment="1">
      <alignment horizontal="centerContinuous" vertical="center"/>
      <protection/>
    </xf>
    <xf numFmtId="0" fontId="87" fillId="0" borderId="32" xfId="130" applyNumberFormat="1" applyFont="1" applyFill="1" applyBorder="1" applyAlignment="1">
      <alignment horizontal="center" vertical="center"/>
      <protection/>
    </xf>
    <xf numFmtId="0" fontId="89" fillId="0" borderId="18" xfId="130" applyNumberFormat="1" applyFont="1" applyFill="1" applyBorder="1" applyAlignment="1">
      <alignment horizontal="center" vertical="center"/>
      <protection/>
    </xf>
    <xf numFmtId="0" fontId="89" fillId="0" borderId="32" xfId="130" applyNumberFormat="1" applyFont="1" applyFill="1" applyBorder="1" applyAlignment="1">
      <alignment horizontal="center" vertical="center"/>
      <protection/>
    </xf>
    <xf numFmtId="0" fontId="87" fillId="0" borderId="18" xfId="130" applyNumberFormat="1" applyFont="1" applyFill="1" applyBorder="1" applyAlignment="1">
      <alignment horizontal="center" vertical="center"/>
      <protection/>
    </xf>
    <xf numFmtId="0" fontId="89" fillId="0" borderId="18" xfId="130" applyNumberFormat="1" applyFont="1" applyFill="1" applyBorder="1" applyAlignment="1">
      <alignment vertical="center"/>
      <protection/>
    </xf>
    <xf numFmtId="0" fontId="89" fillId="0" borderId="32" xfId="130" applyNumberFormat="1" applyFont="1" applyFill="1" applyBorder="1" applyAlignment="1">
      <alignment vertical="center"/>
      <protection/>
    </xf>
    <xf numFmtId="0" fontId="89" fillId="0" borderId="14" xfId="130" applyNumberFormat="1" applyFont="1" applyFill="1" applyBorder="1" applyAlignment="1">
      <alignment vertical="center"/>
      <protection/>
    </xf>
    <xf numFmtId="0" fontId="87" fillId="0" borderId="29" xfId="130" applyNumberFormat="1" applyFont="1" applyFill="1" applyBorder="1" applyAlignment="1">
      <alignment horizontal="centerContinuous" vertical="center"/>
      <protection/>
    </xf>
    <xf numFmtId="0" fontId="87" fillId="0" borderId="16" xfId="130" applyNumberFormat="1" applyFont="1" applyFill="1" applyBorder="1" applyAlignment="1">
      <alignment horizontal="centerContinuous" vertical="center"/>
      <protection/>
    </xf>
    <xf numFmtId="0" fontId="89" fillId="0" borderId="29" xfId="130" applyNumberFormat="1" applyFont="1" applyFill="1" applyBorder="1" applyAlignment="1">
      <alignment horizontal="centerContinuous" vertical="center"/>
      <protection/>
    </xf>
    <xf numFmtId="0" fontId="87" fillId="0" borderId="29" xfId="130" applyNumberFormat="1" applyFont="1" applyFill="1" applyBorder="1" applyAlignment="1">
      <alignment horizontal="center" vertical="center"/>
      <protection/>
    </xf>
    <xf numFmtId="0" fontId="87" fillId="0" borderId="26" xfId="130" applyNumberFormat="1" applyFont="1" applyFill="1" applyBorder="1" applyAlignment="1">
      <alignment horizontal="center" vertical="center"/>
      <protection/>
    </xf>
    <xf numFmtId="0" fontId="87" fillId="0" borderId="29" xfId="130" applyNumberFormat="1" applyFont="1" applyFill="1" applyBorder="1" applyAlignment="1">
      <alignment vertical="center"/>
      <protection/>
    </xf>
    <xf numFmtId="0" fontId="87" fillId="0" borderId="26" xfId="130" applyNumberFormat="1" applyFont="1" applyFill="1" applyBorder="1" applyAlignment="1">
      <alignment vertical="center"/>
      <protection/>
    </xf>
    <xf numFmtId="0" fontId="87" fillId="0" borderId="16" xfId="130" applyNumberFormat="1" applyFont="1" applyFill="1" applyBorder="1" applyAlignment="1">
      <alignment vertical="center"/>
      <protection/>
    </xf>
    <xf numFmtId="0" fontId="89" fillId="0" borderId="24" xfId="130" applyNumberFormat="1" applyFont="1" applyFill="1" applyBorder="1" applyAlignment="1">
      <alignment horizontal="centerContinuous" vertical="center"/>
      <protection/>
    </xf>
    <xf numFmtId="0" fontId="89" fillId="0" borderId="28" xfId="130" applyNumberFormat="1" applyFont="1" applyFill="1" applyBorder="1" applyAlignment="1">
      <alignment horizontal="centerContinuous" vertical="center"/>
      <protection/>
    </xf>
    <xf numFmtId="0" fontId="89" fillId="0" borderId="16" xfId="130" applyNumberFormat="1" applyFont="1" applyFill="1" applyBorder="1" applyAlignment="1">
      <alignment horizontal="center" vertical="center"/>
      <protection/>
    </xf>
    <xf numFmtId="0" fontId="87" fillId="0" borderId="30" xfId="130" applyNumberFormat="1" applyFont="1" applyFill="1" applyBorder="1" applyAlignment="1">
      <alignment horizontal="centerContinuous" vertical="center"/>
      <protection/>
    </xf>
    <xf numFmtId="0" fontId="87" fillId="0" borderId="0" xfId="130" applyNumberFormat="1" applyFont="1" applyFill="1" applyBorder="1" applyAlignment="1">
      <alignment horizontal="centerContinuous" vertical="center"/>
      <protection/>
    </xf>
    <xf numFmtId="0" fontId="87" fillId="0" borderId="31" xfId="130" applyNumberFormat="1" applyFont="1" applyFill="1" applyBorder="1" applyAlignment="1">
      <alignment horizontal="center" vertical="center"/>
      <protection/>
    </xf>
    <xf numFmtId="0" fontId="87" fillId="0" borderId="25" xfId="130" applyNumberFormat="1" applyFont="1" applyFill="1" applyBorder="1" applyAlignment="1">
      <alignment horizontal="center" vertical="center"/>
      <protection/>
    </xf>
    <xf numFmtId="180" fontId="87" fillId="0" borderId="0" xfId="130" applyNumberFormat="1" applyFont="1" applyFill="1" applyAlignment="1">
      <alignment horizontal="right" vertical="center"/>
      <protection/>
    </xf>
    <xf numFmtId="180" fontId="87" fillId="0" borderId="15" xfId="130" applyNumberFormat="1" applyFont="1" applyFill="1" applyBorder="1" applyAlignment="1">
      <alignment horizontal="right" vertical="center"/>
      <protection/>
    </xf>
    <xf numFmtId="0" fontId="87" fillId="24" borderId="42" xfId="130" applyNumberFormat="1" applyFont="1" applyFill="1" applyBorder="1" applyAlignment="1">
      <alignment vertical="center"/>
      <protection/>
    </xf>
    <xf numFmtId="0" fontId="97" fillId="24" borderId="0" xfId="130" applyNumberFormat="1" applyFont="1" applyFill="1" applyBorder="1" applyAlignment="1">
      <alignment vertical="center"/>
      <protection/>
    </xf>
    <xf numFmtId="0" fontId="89" fillId="0" borderId="33" xfId="130" applyNumberFormat="1" applyFont="1" applyFill="1" applyBorder="1" applyAlignment="1">
      <alignment vertical="center"/>
      <protection/>
    </xf>
    <xf numFmtId="0" fontId="87" fillId="0" borderId="34" xfId="130" applyNumberFormat="1" applyFont="1" applyFill="1" applyBorder="1" applyAlignment="1">
      <alignment vertical="center"/>
      <protection/>
    </xf>
    <xf numFmtId="0" fontId="87" fillId="0" borderId="33" xfId="130" applyNumberFormat="1" applyFont="1" applyFill="1" applyBorder="1" applyAlignment="1">
      <alignment vertical="center"/>
      <protection/>
    </xf>
    <xf numFmtId="0" fontId="89" fillId="0" borderId="0" xfId="130" applyNumberFormat="1" applyFont="1" applyFill="1" applyAlignment="1">
      <alignment vertical="center"/>
      <protection/>
    </xf>
    <xf numFmtId="188" fontId="98" fillId="0" borderId="0" xfId="130" applyNumberFormat="1" applyFont="1" applyFill="1" applyAlignment="1">
      <alignment vertical="center"/>
      <protection/>
    </xf>
    <xf numFmtId="188" fontId="87" fillId="0" borderId="0" xfId="130" applyNumberFormat="1" applyFont="1" applyFill="1" applyAlignment="1">
      <alignment vertical="center"/>
      <protection/>
    </xf>
    <xf numFmtId="0" fontId="114" fillId="0" borderId="0" xfId="130" applyNumberFormat="1" applyFont="1" applyBorder="1" applyAlignment="1">
      <alignment vertical="center"/>
      <protection/>
    </xf>
    <xf numFmtId="0" fontId="97" fillId="0" borderId="0" xfId="130" applyNumberFormat="1" applyFont="1" applyAlignment="1">
      <alignment horizontal="centerContinuous" vertical="center"/>
      <protection/>
    </xf>
    <xf numFmtId="0" fontId="97" fillId="0" borderId="0" xfId="130" applyNumberFormat="1" applyFont="1" applyBorder="1" applyAlignment="1">
      <alignment horizontal="centerContinuous" vertical="center"/>
      <protection/>
    </xf>
    <xf numFmtId="0" fontId="97" fillId="0" borderId="0" xfId="130" applyNumberFormat="1" applyFont="1" applyBorder="1" applyAlignment="1">
      <alignment vertical="center"/>
      <protection/>
    </xf>
    <xf numFmtId="0" fontId="89" fillId="0" borderId="18" xfId="130" applyNumberFormat="1" applyFont="1" applyBorder="1" applyAlignment="1">
      <alignment horizontal="centerContinuous" vertical="center"/>
      <protection/>
    </xf>
    <xf numFmtId="0" fontId="87" fillId="0" borderId="32" xfId="130" applyNumberFormat="1" applyFont="1" applyBorder="1" applyAlignment="1">
      <alignment horizontal="centerContinuous" vertical="center"/>
      <protection/>
    </xf>
    <xf numFmtId="0" fontId="87" fillId="0" borderId="14" xfId="130" applyNumberFormat="1" applyFont="1" applyBorder="1" applyAlignment="1">
      <alignment horizontal="centerContinuous" vertical="center"/>
      <protection/>
    </xf>
    <xf numFmtId="0" fontId="89" fillId="0" borderId="32" xfId="130" applyNumberFormat="1" applyFont="1" applyBorder="1" applyAlignment="1">
      <alignment horizontal="centerContinuous" vertical="center"/>
      <protection/>
    </xf>
    <xf numFmtId="0" fontId="87" fillId="0" borderId="16" xfId="130" applyNumberFormat="1" applyFont="1" applyBorder="1" applyAlignment="1">
      <alignment horizontal="centerContinuous" vertical="center"/>
      <protection/>
    </xf>
    <xf numFmtId="0" fontId="89" fillId="0" borderId="28" xfId="130" applyNumberFormat="1" applyFont="1" applyBorder="1" applyAlignment="1">
      <alignment horizontal="centerContinuous" vertical="center"/>
      <protection/>
    </xf>
    <xf numFmtId="0" fontId="89" fillId="0" borderId="28" xfId="130" applyNumberFormat="1" applyFont="1" applyBorder="1" applyAlignment="1">
      <alignment horizontal="centerContinuous" vertical="center" wrapText="1"/>
      <protection/>
    </xf>
    <xf numFmtId="0" fontId="115" fillId="0" borderId="24" xfId="130" applyNumberFormat="1" applyFont="1" applyBorder="1" applyAlignment="1">
      <alignment horizontal="center" vertical="center" wrapText="1"/>
      <protection/>
    </xf>
    <xf numFmtId="0" fontId="87" fillId="0" borderId="30" xfId="130" applyNumberFormat="1" applyFont="1" applyBorder="1" applyAlignment="1">
      <alignment horizontal="centerContinuous" vertical="center" wrapText="1"/>
      <protection/>
    </xf>
    <xf numFmtId="0" fontId="115" fillId="0" borderId="29" xfId="130" applyNumberFormat="1" applyFont="1" applyBorder="1" applyAlignment="1">
      <alignment horizontal="center" vertical="center" wrapText="1"/>
      <protection/>
    </xf>
    <xf numFmtId="188" fontId="87" fillId="0" borderId="0" xfId="130" applyNumberFormat="1" applyFont="1" applyAlignment="1">
      <alignment horizontal="right" vertical="center"/>
      <protection/>
    </xf>
    <xf numFmtId="188" fontId="87" fillId="0" borderId="0" xfId="130" applyNumberFormat="1" applyFont="1" applyBorder="1" applyAlignment="1">
      <alignment horizontal="right" vertical="center"/>
      <protection/>
    </xf>
    <xf numFmtId="188" fontId="87" fillId="0" borderId="0" xfId="0" applyNumberFormat="1" applyFont="1" applyAlignment="1">
      <alignment horizontal="right" vertical="center"/>
    </xf>
    <xf numFmtId="188" fontId="87" fillId="0" borderId="15" xfId="0" applyNumberFormat="1" applyFont="1" applyBorder="1" applyAlignment="1">
      <alignment horizontal="right" vertical="center"/>
    </xf>
    <xf numFmtId="0" fontId="97" fillId="0" borderId="33" xfId="130" applyNumberFormat="1" applyFont="1" applyFill="1" applyBorder="1" applyAlignment="1" quotePrefix="1">
      <alignment horizontal="center" vertical="center"/>
      <protection/>
    </xf>
    <xf numFmtId="188" fontId="97" fillId="0" borderId="17" xfId="130" applyNumberFormat="1" applyFont="1" applyFill="1" applyBorder="1" applyAlignment="1">
      <alignment horizontal="right" vertical="center"/>
      <protection/>
    </xf>
    <xf numFmtId="188" fontId="97" fillId="0" borderId="17" xfId="0" applyNumberFormat="1" applyFont="1" applyFill="1" applyBorder="1" applyAlignment="1">
      <alignment horizontal="right" vertical="center"/>
    </xf>
    <xf numFmtId="188" fontId="97" fillId="0" borderId="33" xfId="0" applyNumberFormat="1" applyFont="1" applyFill="1" applyBorder="1" applyAlignment="1">
      <alignment horizontal="right" vertical="center"/>
    </xf>
    <xf numFmtId="0" fontId="97" fillId="0" borderId="17" xfId="130" applyNumberFormat="1" applyFont="1" applyFill="1" applyBorder="1" applyAlignment="1" quotePrefix="1">
      <alignment horizontal="center" vertical="center"/>
      <protection/>
    </xf>
    <xf numFmtId="0" fontId="87" fillId="0" borderId="14" xfId="130" applyNumberFormat="1" applyFont="1" applyBorder="1" applyAlignment="1" quotePrefix="1">
      <alignment horizontal="center" vertical="center"/>
      <protection/>
    </xf>
    <xf numFmtId="0" fontId="89" fillId="0" borderId="14" xfId="130" applyNumberFormat="1" applyFont="1" applyBorder="1" applyAlignment="1">
      <alignment horizontal="centerContinuous" vertical="center"/>
      <protection/>
    </xf>
    <xf numFmtId="0" fontId="89" fillId="0" borderId="15" xfId="130" applyNumberFormat="1" applyFont="1" applyBorder="1" applyAlignment="1" quotePrefix="1">
      <alignment horizontal="center" vertical="center"/>
      <protection/>
    </xf>
    <xf numFmtId="0" fontId="87" fillId="0" borderId="16" xfId="130" applyNumberFormat="1" applyFont="1" applyBorder="1" applyAlignment="1" quotePrefix="1">
      <alignment horizontal="center" vertical="center"/>
      <protection/>
    </xf>
    <xf numFmtId="41" fontId="87" fillId="0" borderId="15" xfId="130" applyNumberFormat="1" applyFont="1" applyBorder="1" applyAlignment="1">
      <alignment horizontal="right" vertical="center"/>
      <protection/>
    </xf>
    <xf numFmtId="41" fontId="87" fillId="0" borderId="0" xfId="130" applyNumberFormat="1" applyFont="1" applyBorder="1" applyAlignment="1">
      <alignment horizontal="right" vertical="center"/>
      <protection/>
    </xf>
    <xf numFmtId="41" fontId="87" fillId="0" borderId="0" xfId="0" applyNumberFormat="1" applyFont="1" applyAlignment="1">
      <alignment horizontal="right" vertical="center"/>
    </xf>
    <xf numFmtId="41" fontId="87" fillId="0" borderId="15" xfId="0" applyNumberFormat="1" applyFont="1" applyBorder="1" applyAlignment="1">
      <alignment horizontal="right" vertical="center"/>
    </xf>
    <xf numFmtId="41" fontId="97" fillId="0" borderId="17" xfId="130" applyNumberFormat="1" applyFont="1" applyFill="1" applyBorder="1" applyAlignment="1">
      <alignment horizontal="right" vertical="center"/>
      <protection/>
    </xf>
    <xf numFmtId="41" fontId="97" fillId="0" borderId="33" xfId="130" applyNumberFormat="1" applyFont="1" applyFill="1" applyBorder="1" applyAlignment="1">
      <alignment horizontal="right" vertical="center"/>
      <protection/>
    </xf>
    <xf numFmtId="0" fontId="92" fillId="0" borderId="0" xfId="130" applyNumberFormat="1" applyFont="1" applyBorder="1" applyAlignment="1">
      <alignment horizontal="right" vertical="center"/>
      <protection/>
    </xf>
    <xf numFmtId="0" fontId="116" fillId="0" borderId="0" xfId="130" applyNumberFormat="1" applyFont="1" applyBorder="1" applyAlignment="1">
      <alignment horizontal="centerContinuous" vertical="center"/>
      <protection/>
    </xf>
    <xf numFmtId="0" fontId="116" fillId="0" borderId="0" xfId="130" applyNumberFormat="1" applyFont="1" applyBorder="1" applyAlignment="1">
      <alignment horizontal="left" vertical="center"/>
      <protection/>
    </xf>
    <xf numFmtId="191" fontId="87" fillId="0" borderId="24" xfId="130" applyNumberFormat="1" applyFont="1" applyBorder="1" applyAlignment="1">
      <alignment horizontal="right" vertical="center"/>
      <protection/>
    </xf>
    <xf numFmtId="191" fontId="87" fillId="0" borderId="25" xfId="130" applyNumberFormat="1" applyFont="1" applyBorder="1" applyAlignment="1">
      <alignment horizontal="right" vertical="center"/>
      <protection/>
    </xf>
    <xf numFmtId="41" fontId="87" fillId="0" borderId="31" xfId="130" applyNumberFormat="1" applyFont="1" applyBorder="1" applyAlignment="1">
      <alignment horizontal="right" vertical="center"/>
      <protection/>
    </xf>
    <xf numFmtId="191" fontId="87" fillId="0" borderId="24" xfId="130" applyNumberFormat="1" applyFont="1" applyBorder="1" applyAlignment="1">
      <alignment vertical="center"/>
      <protection/>
    </xf>
    <xf numFmtId="191" fontId="87" fillId="0" borderId="25" xfId="130" applyNumberFormat="1" applyFont="1" applyBorder="1" applyAlignment="1">
      <alignment vertical="center"/>
      <protection/>
    </xf>
    <xf numFmtId="41" fontId="87" fillId="0" borderId="15" xfId="136" applyNumberFormat="1" applyFont="1" applyBorder="1" applyAlignment="1" applyProtection="1">
      <alignment horizontal="right" vertical="center"/>
      <protection locked="0"/>
    </xf>
    <xf numFmtId="191" fontId="87" fillId="0" borderId="0" xfId="130" applyNumberFormat="1" applyFont="1" applyBorder="1" applyAlignment="1">
      <alignment vertical="center"/>
      <protection/>
    </xf>
    <xf numFmtId="191" fontId="87" fillId="0" borderId="23" xfId="130" applyNumberFormat="1" applyFont="1" applyBorder="1" applyAlignment="1">
      <alignment horizontal="right" vertical="center"/>
      <protection/>
    </xf>
    <xf numFmtId="191" fontId="87" fillId="0" borderId="0" xfId="130" applyNumberFormat="1" applyFont="1" applyBorder="1" applyAlignment="1">
      <alignment horizontal="right" vertical="center"/>
      <protection/>
    </xf>
    <xf numFmtId="0" fontId="87" fillId="0" borderId="0" xfId="0" applyNumberFormat="1" applyFont="1" applyBorder="1" applyAlignment="1" quotePrefix="1">
      <alignment horizontal="center" vertical="center"/>
    </xf>
    <xf numFmtId="191" fontId="87" fillId="0" borderId="23" xfId="130" applyNumberFormat="1" applyFont="1" applyBorder="1" applyAlignment="1">
      <alignment vertical="center"/>
      <protection/>
    </xf>
    <xf numFmtId="0" fontId="87" fillId="0" borderId="0" xfId="0" applyFont="1" applyFill="1" applyBorder="1" applyAlignment="1">
      <alignment horizontal="center" vertical="center"/>
    </xf>
    <xf numFmtId="191" fontId="87" fillId="0" borderId="23" xfId="137" applyNumberFormat="1" applyFont="1" applyFill="1" applyBorder="1" applyAlignment="1" applyProtection="1">
      <alignment vertical="center"/>
      <protection locked="0"/>
    </xf>
    <xf numFmtId="191" fontId="87" fillId="0" borderId="0" xfId="137" applyNumberFormat="1" applyFont="1" applyFill="1" applyBorder="1" applyAlignment="1" applyProtection="1">
      <alignment vertical="center"/>
      <protection locked="0"/>
    </xf>
    <xf numFmtId="191" fontId="87" fillId="0" borderId="15" xfId="137" applyNumberFormat="1" applyFont="1" applyFill="1" applyBorder="1" applyAlignment="1" applyProtection="1">
      <alignment horizontal="right" vertical="center"/>
      <protection locked="0"/>
    </xf>
    <xf numFmtId="191" fontId="87" fillId="0" borderId="15" xfId="137" applyNumberFormat="1" applyFont="1" applyFill="1" applyBorder="1" applyAlignment="1" applyProtection="1">
      <alignment vertical="center"/>
      <protection locked="0"/>
    </xf>
    <xf numFmtId="41" fontId="97" fillId="0" borderId="15" xfId="137" applyNumberFormat="1" applyFont="1" applyFill="1" applyBorder="1" applyAlignment="1" applyProtection="1">
      <alignment horizontal="right" vertical="center"/>
      <protection locked="0"/>
    </xf>
    <xf numFmtId="0" fontId="97" fillId="0" borderId="0" xfId="0" applyFont="1" applyFill="1" applyBorder="1" applyAlignment="1">
      <alignment horizontal="center" vertical="center"/>
    </xf>
    <xf numFmtId="191" fontId="97" fillId="0" borderId="23" xfId="137" applyNumberFormat="1" applyFont="1" applyFill="1" applyBorder="1" applyAlignment="1" applyProtection="1">
      <alignment vertical="center"/>
      <protection locked="0"/>
    </xf>
    <xf numFmtId="191" fontId="97" fillId="0" borderId="0" xfId="137" applyNumberFormat="1" applyFont="1" applyFill="1" applyBorder="1" applyAlignment="1" applyProtection="1">
      <alignment vertical="center"/>
      <protection locked="0"/>
    </xf>
    <xf numFmtId="198" fontId="89" fillId="0" borderId="0" xfId="0" applyNumberFormat="1" applyFont="1" applyFill="1" applyBorder="1" applyAlignment="1">
      <alignment horizontal="center" vertical="center"/>
    </xf>
    <xf numFmtId="41" fontId="87" fillId="0" borderId="0" xfId="137" applyNumberFormat="1" applyFont="1" applyFill="1" applyBorder="1" applyAlignment="1" applyProtection="1">
      <alignment horizontal="right" vertical="center"/>
      <protection locked="0"/>
    </xf>
    <xf numFmtId="41" fontId="87" fillId="0" borderId="15" xfId="137" applyNumberFormat="1" applyFont="1" applyFill="1" applyBorder="1" applyAlignment="1" applyProtection="1">
      <alignment horizontal="right" vertical="center"/>
      <protection locked="0"/>
    </xf>
    <xf numFmtId="198" fontId="87" fillId="0" borderId="0" xfId="0" applyNumberFormat="1" applyFont="1" applyFill="1" applyBorder="1" applyAlignment="1">
      <alignment horizontal="center" vertical="center"/>
    </xf>
    <xf numFmtId="191" fontId="87" fillId="0" borderId="0" xfId="137" applyNumberFormat="1" applyFont="1" applyFill="1" applyBorder="1" applyAlignment="1" applyProtection="1">
      <alignment horizontal="right" vertical="center"/>
      <protection locked="0"/>
    </xf>
    <xf numFmtId="41" fontId="87" fillId="0" borderId="23" xfId="137" applyNumberFormat="1" applyFont="1" applyFill="1" applyBorder="1" applyAlignment="1" applyProtection="1">
      <alignment horizontal="right" vertical="center"/>
      <protection locked="0"/>
    </xf>
    <xf numFmtId="191" fontId="87" fillId="0" borderId="23" xfId="137" applyNumberFormat="1" applyFont="1" applyFill="1" applyBorder="1" applyAlignment="1" applyProtection="1">
      <alignment horizontal="right" vertical="center"/>
      <protection locked="0"/>
    </xf>
    <xf numFmtId="0" fontId="89" fillId="0" borderId="17" xfId="130" applyNumberFormat="1" applyFont="1" applyBorder="1" applyAlignment="1" quotePrefix="1">
      <alignment horizontal="center" vertical="center"/>
      <protection/>
    </xf>
    <xf numFmtId="0" fontId="87" fillId="0" borderId="34" xfId="130" applyNumberFormat="1" applyFont="1" applyBorder="1" applyAlignment="1">
      <alignment vertical="center"/>
      <protection/>
    </xf>
    <xf numFmtId="0" fontId="87" fillId="0" borderId="33" xfId="130" applyNumberFormat="1" applyFont="1" applyBorder="1" applyAlignment="1">
      <alignment vertical="center"/>
      <protection/>
    </xf>
    <xf numFmtId="198" fontId="117" fillId="0" borderId="17" xfId="0" applyNumberFormat="1" applyFont="1" applyFill="1" applyBorder="1" applyAlignment="1">
      <alignment horizontal="center" vertical="center"/>
    </xf>
    <xf numFmtId="218" fontId="117" fillId="0" borderId="34" xfId="137" applyNumberFormat="1" applyFont="1" applyFill="1" applyBorder="1" applyAlignment="1" applyProtection="1">
      <alignment vertical="center"/>
      <protection locked="0"/>
    </xf>
    <xf numFmtId="218" fontId="117" fillId="0" borderId="17" xfId="137" applyNumberFormat="1" applyFont="1" applyFill="1" applyBorder="1" applyAlignment="1" applyProtection="1">
      <alignment vertical="center"/>
      <protection locked="0"/>
    </xf>
    <xf numFmtId="218" fontId="117" fillId="0" borderId="17" xfId="137" applyNumberFormat="1" applyFont="1" applyFill="1" applyBorder="1" applyAlignment="1" applyProtection="1">
      <alignment horizontal="right" vertical="center"/>
      <protection locked="0"/>
    </xf>
    <xf numFmtId="218" fontId="117" fillId="0" borderId="33" xfId="137" applyNumberFormat="1" applyFont="1" applyFill="1" applyBorder="1" applyAlignment="1" applyProtection="1">
      <alignment horizontal="right" vertical="center"/>
      <protection locked="0"/>
    </xf>
    <xf numFmtId="0" fontId="87" fillId="0" borderId="17" xfId="0" applyFont="1" applyFill="1" applyBorder="1" applyAlignment="1">
      <alignment horizontal="center" vertical="center"/>
    </xf>
    <xf numFmtId="0" fontId="118" fillId="0" borderId="0" xfId="130" applyNumberFormat="1" applyFont="1" applyBorder="1" applyAlignment="1">
      <alignment vertical="center"/>
      <protection/>
    </xf>
    <xf numFmtId="0" fontId="89" fillId="0" borderId="14" xfId="130" applyNumberFormat="1" applyFont="1" applyBorder="1" applyAlignment="1">
      <alignment vertical="center" wrapText="1"/>
      <protection/>
    </xf>
    <xf numFmtId="0" fontId="87" fillId="0" borderId="22" xfId="130" applyNumberFormat="1" applyFont="1" applyBorder="1" applyAlignment="1">
      <alignment horizontal="centerContinuous"/>
      <protection/>
    </xf>
    <xf numFmtId="0" fontId="89" fillId="0" borderId="0" xfId="130" applyNumberFormat="1" applyFont="1" applyBorder="1" applyAlignment="1">
      <alignment horizontal="center" vertical="center" wrapText="1"/>
      <protection/>
    </xf>
    <xf numFmtId="0" fontId="89" fillId="0" borderId="27" xfId="130" applyNumberFormat="1" applyFont="1" applyBorder="1" applyAlignment="1">
      <alignment horizontal="centerContinuous" vertical="center" wrapText="1"/>
      <protection/>
    </xf>
    <xf numFmtId="0" fontId="89" fillId="0" borderId="23" xfId="130" applyNumberFormat="1" applyFont="1" applyBorder="1" applyAlignment="1">
      <alignment horizontal="centerContinuous" vertical="center" wrapText="1"/>
      <protection/>
    </xf>
    <xf numFmtId="0" fontId="87" fillId="0" borderId="15" xfId="130" applyNumberFormat="1" applyFont="1" applyBorder="1" applyAlignment="1">
      <alignment vertical="center" wrapText="1"/>
      <protection/>
    </xf>
    <xf numFmtId="0" fontId="87" fillId="0" borderId="16" xfId="130" applyNumberFormat="1" applyFont="1" applyBorder="1" applyAlignment="1">
      <alignment vertical="center" wrapText="1"/>
      <protection/>
    </xf>
    <xf numFmtId="0" fontId="105" fillId="0" borderId="30" xfId="0" applyNumberFormat="1" applyFont="1" applyBorder="1" applyAlignment="1">
      <alignment vertical="center"/>
    </xf>
    <xf numFmtId="0" fontId="105" fillId="0" borderId="26" xfId="0" applyNumberFormat="1" applyFont="1" applyBorder="1" applyAlignment="1">
      <alignment vertical="center"/>
    </xf>
    <xf numFmtId="191" fontId="87" fillId="0" borderId="0" xfId="130" applyNumberFormat="1" applyFont="1" applyBorder="1" applyAlignment="1" quotePrefix="1">
      <alignment horizontal="right" vertical="center"/>
      <protection/>
    </xf>
    <xf numFmtId="191" fontId="87" fillId="0" borderId="15" xfId="130" applyNumberFormat="1" applyFont="1" applyBorder="1" applyAlignment="1" quotePrefix="1">
      <alignment horizontal="right" vertical="center"/>
      <protection/>
    </xf>
    <xf numFmtId="0" fontId="87" fillId="0" borderId="24" xfId="130" applyNumberFormat="1" applyFont="1" applyBorder="1" applyAlignment="1" quotePrefix="1">
      <alignment horizontal="center" vertical="center"/>
      <protection/>
    </xf>
    <xf numFmtId="0" fontId="87" fillId="24" borderId="43" xfId="130" applyNumberFormat="1" applyFont="1" applyFill="1" applyBorder="1" applyAlignment="1">
      <alignment vertical="center"/>
      <protection/>
    </xf>
    <xf numFmtId="191" fontId="97" fillId="0" borderId="0" xfId="130" applyNumberFormat="1" applyFont="1" applyFill="1" applyBorder="1" applyAlignment="1" quotePrefix="1">
      <alignment horizontal="right" vertical="center"/>
      <protection/>
    </xf>
    <xf numFmtId="191" fontId="97" fillId="0" borderId="15" xfId="130" applyNumberFormat="1" applyFont="1" applyFill="1" applyBorder="1" applyAlignment="1" quotePrefix="1">
      <alignment horizontal="right" vertical="center"/>
      <protection/>
    </xf>
    <xf numFmtId="0" fontId="91" fillId="0" borderId="15" xfId="130" applyNumberFormat="1" applyFont="1" applyFill="1" applyBorder="1" applyAlignment="1">
      <alignment horizontal="center" vertical="center" wrapText="1"/>
      <protection/>
    </xf>
    <xf numFmtId="191" fontId="87" fillId="0" borderId="0" xfId="85" applyNumberFormat="1" applyFont="1" applyFill="1" applyBorder="1" applyAlignment="1">
      <alignment horizontal="right" vertical="center"/>
    </xf>
    <xf numFmtId="191" fontId="87" fillId="0" borderId="15" xfId="85" applyNumberFormat="1" applyFont="1" applyFill="1" applyBorder="1" applyAlignment="1">
      <alignment horizontal="right" vertical="center"/>
    </xf>
    <xf numFmtId="180" fontId="87" fillId="0" borderId="0" xfId="85" applyNumberFormat="1" applyFont="1" applyFill="1" applyBorder="1" applyAlignment="1" quotePrefix="1">
      <alignment horizontal="right" vertical="center"/>
    </xf>
    <xf numFmtId="191" fontId="87" fillId="0" borderId="0" xfId="130" applyNumberFormat="1" applyFont="1" applyFill="1" applyBorder="1" applyAlignment="1" quotePrefix="1">
      <alignment horizontal="right" vertical="center"/>
      <protection/>
    </xf>
    <xf numFmtId="180" fontId="87" fillId="0" borderId="15" xfId="130" applyNumberFormat="1" applyFont="1" applyFill="1" applyBorder="1" applyAlignment="1" quotePrefix="1">
      <alignment horizontal="right" vertical="center"/>
      <protection/>
    </xf>
    <xf numFmtId="195" fontId="87" fillId="0" borderId="0" xfId="85" applyNumberFormat="1" applyFont="1" applyFill="1" applyBorder="1" applyAlignment="1">
      <alignment horizontal="right" vertical="center"/>
    </xf>
    <xf numFmtId="191" fontId="87" fillId="0" borderId="23" xfId="85" applyNumberFormat="1" applyFont="1" applyFill="1" applyBorder="1" applyAlignment="1">
      <alignment horizontal="right" vertical="center"/>
    </xf>
    <xf numFmtId="188" fontId="94" fillId="0" borderId="34" xfId="131" applyNumberFormat="1" applyFont="1" applyFill="1" applyBorder="1" applyAlignment="1">
      <alignment horizontal="right" vertical="center" wrapText="1"/>
      <protection/>
    </xf>
    <xf numFmtId="188" fontId="94" fillId="0" borderId="17" xfId="131" applyNumberFormat="1" applyFont="1" applyFill="1" applyBorder="1" applyAlignment="1">
      <alignment horizontal="right" vertical="center" wrapText="1"/>
      <protection/>
    </xf>
    <xf numFmtId="188" fontId="94" fillId="0" borderId="44" xfId="131" applyNumberFormat="1" applyFont="1" applyFill="1" applyBorder="1" applyAlignment="1">
      <alignment horizontal="right" vertical="center" wrapText="1"/>
      <protection/>
    </xf>
    <xf numFmtId="41" fontId="94" fillId="0" borderId="45" xfId="85" applyNumberFormat="1" applyFont="1" applyBorder="1" applyAlignment="1">
      <alignment horizontal="right" vertical="center" wrapText="1"/>
    </xf>
    <xf numFmtId="188" fontId="94" fillId="0" borderId="0" xfId="131" applyNumberFormat="1" applyFont="1" applyFill="1" applyBorder="1" applyAlignment="1">
      <alignment horizontal="right" vertical="center" wrapText="1"/>
      <protection/>
    </xf>
    <xf numFmtId="41" fontId="94" fillId="0" borderId="0" xfId="85" applyNumberFormat="1" applyFont="1" applyBorder="1" applyAlignment="1">
      <alignment horizontal="right" vertical="center" wrapText="1"/>
    </xf>
    <xf numFmtId="0" fontId="94" fillId="0" borderId="0" xfId="131" applyNumberFormat="1" applyFont="1" applyFill="1" applyBorder="1" applyAlignment="1">
      <alignment horizontal="left" vertical="center" wrapText="1"/>
      <protection/>
    </xf>
    <xf numFmtId="0" fontId="89" fillId="0" borderId="0" xfId="0" applyNumberFormat="1" applyFont="1" applyAlignment="1">
      <alignment vertical="center"/>
    </xf>
    <xf numFmtId="3" fontId="89" fillId="0" borderId="0" xfId="130" applyNumberFormat="1" applyFont="1" applyFill="1" applyBorder="1" applyAlignment="1">
      <alignment horizontal="right"/>
      <protection/>
    </xf>
    <xf numFmtId="41" fontId="87" fillId="0" borderId="0" xfId="85" applyNumberFormat="1" applyFont="1" applyBorder="1" applyAlignment="1">
      <alignment vertical="center"/>
    </xf>
    <xf numFmtId="41" fontId="106" fillId="0" borderId="0" xfId="85" applyNumberFormat="1" applyFont="1" applyBorder="1" applyAlignment="1">
      <alignment vertical="center"/>
    </xf>
    <xf numFmtId="0" fontId="89" fillId="0" borderId="14" xfId="130" applyNumberFormat="1" applyFont="1" applyFill="1" applyBorder="1" applyAlignment="1">
      <alignment horizontal="center" vertical="center"/>
      <protection/>
    </xf>
    <xf numFmtId="0" fontId="89" fillId="0" borderId="24" xfId="130" applyNumberFormat="1" applyFont="1" applyFill="1" applyBorder="1" applyAlignment="1">
      <alignment horizontal="center" vertical="center" shrinkToFit="1"/>
      <protection/>
    </xf>
    <xf numFmtId="0" fontId="119" fillId="0" borderId="29" xfId="130" applyNumberFormat="1" applyFont="1" applyFill="1" applyBorder="1" applyAlignment="1">
      <alignment horizontal="centerContinuous" vertical="center" shrinkToFit="1"/>
      <protection/>
    </xf>
    <xf numFmtId="0" fontId="119" fillId="0" borderId="30" xfId="130" applyNumberFormat="1" applyFont="1" applyFill="1" applyBorder="1" applyAlignment="1">
      <alignment horizontal="centerContinuous" vertical="center" shrinkToFit="1"/>
      <protection/>
    </xf>
    <xf numFmtId="0" fontId="119" fillId="0" borderId="29" xfId="130" applyNumberFormat="1" applyFont="1" applyFill="1" applyBorder="1" applyAlignment="1">
      <alignment horizontal="center" vertical="center" shrinkToFit="1"/>
      <protection/>
    </xf>
    <xf numFmtId="0" fontId="119" fillId="0" borderId="30" xfId="130" applyNumberFormat="1" applyFont="1" applyFill="1" applyBorder="1" applyAlignment="1">
      <alignment horizontal="center" vertical="center" shrinkToFit="1"/>
      <protection/>
    </xf>
    <xf numFmtId="0" fontId="87" fillId="0" borderId="15" xfId="130" applyNumberFormat="1" applyFont="1" applyFill="1" applyBorder="1" applyAlignment="1" quotePrefix="1">
      <alignment horizontal="center" vertical="center" shrinkToFit="1"/>
      <protection/>
    </xf>
    <xf numFmtId="180" fontId="87" fillId="0" borderId="24" xfId="130" applyNumberFormat="1" applyFont="1" applyFill="1" applyBorder="1" applyAlignment="1">
      <alignment horizontal="right" vertical="center" shrinkToFit="1"/>
      <protection/>
    </xf>
    <xf numFmtId="180" fontId="87" fillId="0" borderId="25" xfId="130" applyNumberFormat="1" applyFont="1" applyFill="1" applyBorder="1" applyAlignment="1">
      <alignment horizontal="right" vertical="center" shrinkToFit="1"/>
      <protection/>
    </xf>
    <xf numFmtId="41" fontId="87" fillId="0" borderId="23" xfId="85" applyFont="1" applyFill="1" applyBorder="1" applyAlignment="1">
      <alignment horizontal="right" vertical="center" shrinkToFit="1"/>
    </xf>
    <xf numFmtId="41" fontId="87" fillId="0" borderId="0" xfId="85" applyFont="1" applyFill="1" applyBorder="1" applyAlignment="1">
      <alignment horizontal="right" vertical="center" shrinkToFit="1"/>
    </xf>
    <xf numFmtId="180" fontId="87" fillId="0" borderId="0" xfId="130" applyNumberFormat="1" applyFont="1" applyFill="1" applyBorder="1" applyAlignment="1">
      <alignment horizontal="right" vertical="center" shrinkToFit="1"/>
      <protection/>
    </xf>
    <xf numFmtId="180" fontId="87" fillId="0" borderId="23" xfId="130" applyNumberFormat="1" applyFont="1" applyFill="1" applyBorder="1" applyAlignment="1">
      <alignment horizontal="right" vertical="center" shrinkToFit="1"/>
      <protection/>
    </xf>
    <xf numFmtId="180" fontId="97" fillId="0" borderId="23" xfId="130" applyNumberFormat="1" applyFont="1" applyFill="1" applyBorder="1" applyAlignment="1">
      <alignment horizontal="right" vertical="center" shrinkToFit="1"/>
      <protection/>
    </xf>
    <xf numFmtId="180" fontId="97" fillId="0" borderId="0" xfId="130" applyNumberFormat="1" applyFont="1" applyFill="1" applyBorder="1" applyAlignment="1">
      <alignment horizontal="right" vertical="center" shrinkToFit="1"/>
      <protection/>
    </xf>
    <xf numFmtId="191" fontId="87" fillId="0" borderId="15" xfId="130" applyNumberFormat="1" applyFont="1" applyFill="1" applyBorder="1" applyAlignment="1" quotePrefix="1">
      <alignment horizontal="center" vertical="center"/>
      <protection/>
    </xf>
    <xf numFmtId="191" fontId="87" fillId="0" borderId="15" xfId="130" applyNumberFormat="1" applyFont="1" applyFill="1" applyBorder="1" applyAlignment="1">
      <alignment horizontal="center" vertical="center"/>
      <protection/>
    </xf>
    <xf numFmtId="188" fontId="87" fillId="0" borderId="17" xfId="130" applyNumberFormat="1" applyFont="1" applyFill="1" applyBorder="1" applyAlignment="1">
      <alignment vertical="center"/>
      <protection/>
    </xf>
    <xf numFmtId="0" fontId="87" fillId="0" borderId="0" xfId="130" applyNumberFormat="1" applyFont="1" applyFill="1" applyBorder="1" applyAlignment="1" applyProtection="1">
      <alignment horizontal="right" vertical="center"/>
      <protection locked="0"/>
    </xf>
    <xf numFmtId="0" fontId="89" fillId="0" borderId="18" xfId="130" applyNumberFormat="1" applyFont="1" applyFill="1" applyBorder="1" applyAlignment="1">
      <alignment horizontal="centerContinuous" vertical="center" wrapText="1"/>
      <protection/>
    </xf>
    <xf numFmtId="0" fontId="87" fillId="0" borderId="31" xfId="130" applyNumberFormat="1" applyFont="1" applyFill="1" applyBorder="1" applyAlignment="1" quotePrefix="1">
      <alignment horizontal="center" vertical="center" shrinkToFit="1"/>
      <protection/>
    </xf>
    <xf numFmtId="180" fontId="87" fillId="0" borderId="23" xfId="127" applyNumberFormat="1" applyFont="1" applyFill="1" applyBorder="1" applyAlignment="1">
      <alignment horizontal="right" vertical="center" wrapText="1"/>
      <protection/>
    </xf>
    <xf numFmtId="180" fontId="87" fillId="0" borderId="0" xfId="127" applyNumberFormat="1" applyFont="1" applyFill="1" applyBorder="1" applyAlignment="1">
      <alignment horizontal="right" vertical="center" wrapText="1"/>
      <protection/>
    </xf>
    <xf numFmtId="0" fontId="89" fillId="0" borderId="15" xfId="130" applyNumberFormat="1" applyFont="1" applyFill="1" applyBorder="1" applyAlignment="1">
      <alignment horizontal="center" vertical="center" shrinkToFit="1"/>
      <protection/>
    </xf>
    <xf numFmtId="0" fontId="109" fillId="0" borderId="0" xfId="130" applyNumberFormat="1" applyFont="1" applyAlignment="1">
      <alignment horizontal="centerContinuous" vertical="center"/>
      <protection/>
    </xf>
    <xf numFmtId="0" fontId="109" fillId="0" borderId="0" xfId="130" applyNumberFormat="1" applyFont="1" applyAlignment="1">
      <alignment horizontal="centerContinuous" vertical="center" shrinkToFit="1"/>
      <protection/>
    </xf>
    <xf numFmtId="0" fontId="87" fillId="0" borderId="22" xfId="130" applyNumberFormat="1" applyFont="1" applyBorder="1" applyAlignment="1">
      <alignment horizontal="center" vertical="center" shrinkToFit="1"/>
      <protection/>
    </xf>
    <xf numFmtId="0" fontId="87" fillId="0" borderId="0" xfId="130" applyNumberFormat="1" applyFont="1" applyBorder="1" applyAlignment="1" quotePrefix="1">
      <alignment horizontal="center" vertical="center" shrinkToFit="1"/>
      <protection/>
    </xf>
    <xf numFmtId="0" fontId="87" fillId="0" borderId="24" xfId="130" applyNumberFormat="1" applyFont="1" applyBorder="1" applyAlignment="1">
      <alignment horizontal="center" vertical="center" shrinkToFit="1"/>
      <protection/>
    </xf>
    <xf numFmtId="0" fontId="87" fillId="0" borderId="25" xfId="130" applyNumberFormat="1" applyFont="1" applyBorder="1" applyAlignment="1">
      <alignment horizontal="center" vertical="center" shrinkToFit="1"/>
      <protection/>
    </xf>
    <xf numFmtId="182" fontId="87" fillId="0" borderId="23" xfId="0" applyNumberFormat="1" applyFont="1" applyBorder="1" applyAlignment="1">
      <alignment horizontal="right"/>
    </xf>
    <xf numFmtId="182" fontId="87" fillId="0" borderId="15" xfId="0" applyNumberFormat="1" applyFont="1" applyBorder="1" applyAlignment="1">
      <alignment horizontal="right"/>
    </xf>
    <xf numFmtId="0" fontId="87" fillId="0" borderId="15" xfId="130" applyNumberFormat="1" applyFont="1" applyBorder="1" applyAlignment="1">
      <alignment horizontal="center" vertical="center" shrinkToFit="1"/>
      <protection/>
    </xf>
    <xf numFmtId="202" fontId="87" fillId="0" borderId="0" xfId="130" applyNumberFormat="1" applyFont="1" applyBorder="1" applyAlignment="1">
      <alignment horizontal="center" vertical="center" shrinkToFit="1"/>
      <protection/>
    </xf>
    <xf numFmtId="202" fontId="87" fillId="0" borderId="23" xfId="130" applyNumberFormat="1" applyFont="1" applyBorder="1" applyAlignment="1">
      <alignment horizontal="center" vertical="center"/>
      <protection/>
    </xf>
    <xf numFmtId="202" fontId="87" fillId="0" borderId="0" xfId="130" applyNumberFormat="1" applyFont="1" applyBorder="1" applyAlignment="1">
      <alignment horizontal="center" vertical="center"/>
      <protection/>
    </xf>
    <xf numFmtId="202" fontId="87" fillId="0" borderId="15" xfId="130" applyNumberFormat="1" applyFont="1" applyBorder="1" applyAlignment="1">
      <alignment horizontal="center" vertical="center"/>
      <protection/>
    </xf>
    <xf numFmtId="0" fontId="87" fillId="24" borderId="0" xfId="130" applyNumberFormat="1" applyFont="1" applyFill="1" applyAlignment="1">
      <alignment vertical="center"/>
      <protection/>
    </xf>
    <xf numFmtId="203" fontId="87" fillId="0" borderId="23" xfId="130" applyNumberFormat="1" applyFont="1" applyBorder="1" applyAlignment="1">
      <alignment horizontal="center" vertical="center"/>
      <protection/>
    </xf>
    <xf numFmtId="203" fontId="87" fillId="0" borderId="0" xfId="130" applyNumberFormat="1" applyFont="1" applyBorder="1" applyAlignment="1">
      <alignment horizontal="center" vertical="center"/>
      <protection/>
    </xf>
    <xf numFmtId="203" fontId="87" fillId="0" borderId="15" xfId="130" applyNumberFormat="1" applyFont="1" applyBorder="1" applyAlignment="1">
      <alignment horizontal="center" vertical="center"/>
      <protection/>
    </xf>
    <xf numFmtId="0" fontId="97" fillId="0" borderId="0" xfId="130" applyNumberFormat="1" applyFont="1" applyFill="1" applyBorder="1" applyAlignment="1">
      <alignment horizontal="center" vertical="center" shrinkToFit="1"/>
      <protection/>
    </xf>
    <xf numFmtId="203" fontId="87" fillId="0" borderId="23" xfId="130" applyNumberFormat="1" applyFont="1" applyFill="1" applyBorder="1" applyAlignment="1">
      <alignment horizontal="center" vertical="center"/>
      <protection/>
    </xf>
    <xf numFmtId="203" fontId="87" fillId="0" borderId="0" xfId="130" applyNumberFormat="1" applyFont="1" applyFill="1" applyBorder="1" applyAlignment="1">
      <alignment horizontal="center" vertical="center"/>
      <protection/>
    </xf>
    <xf numFmtId="203" fontId="97" fillId="0" borderId="0" xfId="130" applyNumberFormat="1" applyFont="1" applyFill="1" applyBorder="1" applyAlignment="1">
      <alignment horizontal="center" vertical="center"/>
      <protection/>
    </xf>
    <xf numFmtId="203" fontId="97" fillId="0" borderId="15" xfId="130" applyNumberFormat="1" applyFont="1" applyFill="1" applyBorder="1" applyAlignment="1">
      <alignment horizontal="center" vertical="center"/>
      <protection/>
    </xf>
    <xf numFmtId="182" fontId="97" fillId="0" borderId="23" xfId="0" applyNumberFormat="1" applyFont="1" applyFill="1" applyBorder="1" applyAlignment="1">
      <alignment horizontal="right"/>
    </xf>
    <xf numFmtId="182" fontId="97" fillId="0" borderId="0" xfId="0" applyNumberFormat="1" applyFont="1" applyFill="1" applyBorder="1" applyAlignment="1">
      <alignment horizontal="right"/>
    </xf>
    <xf numFmtId="182" fontId="97" fillId="0" borderId="15" xfId="0" applyNumberFormat="1" applyFont="1" applyFill="1" applyBorder="1" applyAlignment="1">
      <alignment horizontal="right"/>
    </xf>
    <xf numFmtId="0" fontId="87" fillId="0" borderId="17" xfId="130" applyNumberFormat="1" applyFont="1" applyFill="1" applyBorder="1" applyAlignment="1">
      <alignment horizontal="center" vertical="center" shrinkToFit="1"/>
      <protection/>
    </xf>
    <xf numFmtId="41" fontId="87" fillId="0" borderId="34" xfId="130" applyNumberFormat="1" applyFont="1" applyFill="1" applyBorder="1" applyAlignment="1">
      <alignment vertical="center"/>
      <protection/>
    </xf>
    <xf numFmtId="194" fontId="87" fillId="0" borderId="17" xfId="130" applyNumberFormat="1" applyFont="1" applyFill="1" applyBorder="1" applyAlignment="1">
      <alignment horizontal="right" vertical="center"/>
      <protection/>
    </xf>
    <xf numFmtId="41" fontId="87" fillId="0" borderId="33" xfId="130" applyNumberFormat="1" applyFont="1" applyFill="1" applyBorder="1" applyAlignment="1">
      <alignment vertical="center"/>
      <protection/>
    </xf>
    <xf numFmtId="41" fontId="87" fillId="0" borderId="0" xfId="130" applyNumberFormat="1" applyFont="1" applyBorder="1" applyAlignment="1">
      <alignment vertical="center"/>
      <protection/>
    </xf>
    <xf numFmtId="194" fontId="87" fillId="0" borderId="0" xfId="130" applyNumberFormat="1" applyFont="1" applyBorder="1" applyAlignment="1">
      <alignment horizontal="right" vertical="center"/>
      <protection/>
    </xf>
    <xf numFmtId="0" fontId="87" fillId="0" borderId="17" xfId="130" applyNumberFormat="1" applyFont="1" applyBorder="1" applyAlignment="1">
      <alignment horizontal="right" vertical="center"/>
      <protection/>
    </xf>
    <xf numFmtId="0" fontId="87" fillId="25" borderId="0" xfId="130" applyNumberFormat="1" applyFont="1" applyFill="1" applyBorder="1" applyAlignment="1">
      <alignment vertical="center"/>
      <protection/>
    </xf>
    <xf numFmtId="0" fontId="87" fillId="25" borderId="0" xfId="130" applyNumberFormat="1" applyFont="1" applyFill="1" applyAlignment="1">
      <alignment vertical="center"/>
      <protection/>
    </xf>
    <xf numFmtId="203" fontId="97" fillId="0" borderId="23" xfId="130" applyNumberFormat="1" applyFont="1" applyFill="1" applyBorder="1" applyAlignment="1">
      <alignment horizontal="center" vertical="center"/>
      <protection/>
    </xf>
    <xf numFmtId="203" fontId="87" fillId="0" borderId="15" xfId="130" applyNumberFormat="1" applyFont="1" applyFill="1" applyBorder="1" applyAlignment="1">
      <alignment horizontal="center" vertical="center"/>
      <protection/>
    </xf>
    <xf numFmtId="0" fontId="89" fillId="0" borderId="17" xfId="130" applyNumberFormat="1" applyFont="1" applyBorder="1" applyAlignment="1">
      <alignment horizontal="center" vertical="center" shrinkToFit="1"/>
      <protection/>
    </xf>
    <xf numFmtId="203" fontId="87" fillId="0" borderId="34" xfId="130" applyNumberFormat="1" applyFont="1" applyBorder="1" applyAlignment="1">
      <alignment vertical="center"/>
      <protection/>
    </xf>
    <xf numFmtId="203" fontId="87" fillId="0" borderId="17" xfId="130" applyNumberFormat="1" applyFont="1" applyBorder="1" applyAlignment="1">
      <alignment horizontal="right" vertical="center"/>
      <protection/>
    </xf>
    <xf numFmtId="203" fontId="87" fillId="0" borderId="17" xfId="130" applyNumberFormat="1" applyFont="1" applyBorder="1" applyAlignment="1">
      <alignment vertical="center"/>
      <protection/>
    </xf>
    <xf numFmtId="203" fontId="87" fillId="0" borderId="33" xfId="130" applyNumberFormat="1" applyFont="1" applyBorder="1" applyAlignment="1">
      <alignment vertical="center"/>
      <protection/>
    </xf>
    <xf numFmtId="0" fontId="87" fillId="0" borderId="17" xfId="130" applyNumberFormat="1" applyFont="1" applyBorder="1" applyAlignment="1">
      <alignment horizontal="center" vertical="center" shrinkToFit="1"/>
      <protection/>
    </xf>
    <xf numFmtId="203" fontId="87" fillId="0" borderId="0" xfId="130" applyNumberFormat="1" applyFont="1" applyBorder="1" applyAlignment="1">
      <alignment vertical="center"/>
      <protection/>
    </xf>
    <xf numFmtId="203" fontId="87" fillId="0" borderId="0" xfId="130" applyNumberFormat="1" applyFont="1" applyBorder="1" applyAlignment="1">
      <alignment horizontal="right" vertical="center"/>
      <protection/>
    </xf>
    <xf numFmtId="203" fontId="87" fillId="0" borderId="0" xfId="130" applyNumberFormat="1" applyFont="1" applyAlignment="1">
      <alignment vertical="center"/>
      <protection/>
    </xf>
    <xf numFmtId="0" fontId="105" fillId="0" borderId="0" xfId="0" applyNumberFormat="1" applyFont="1" applyFill="1" applyAlignment="1">
      <alignment/>
    </xf>
    <xf numFmtId="0" fontId="120" fillId="0" borderId="0" xfId="0" applyNumberFormat="1" applyFont="1" applyFill="1" applyAlignment="1">
      <alignment/>
    </xf>
    <xf numFmtId="0" fontId="94" fillId="0" borderId="0" xfId="0" applyNumberFormat="1" applyFont="1" applyFill="1" applyAlignment="1">
      <alignment vertical="center"/>
    </xf>
    <xf numFmtId="0" fontId="89" fillId="0" borderId="17" xfId="0" applyNumberFormat="1" applyFont="1" applyFill="1" applyBorder="1" applyAlignment="1">
      <alignment vertical="center"/>
    </xf>
    <xf numFmtId="0" fontId="94" fillId="0" borderId="17" xfId="0" applyNumberFormat="1" applyFont="1" applyFill="1" applyBorder="1" applyAlignment="1">
      <alignment vertical="center"/>
    </xf>
    <xf numFmtId="0" fontId="87" fillId="0" borderId="17" xfId="0" applyNumberFormat="1" applyFont="1" applyFill="1" applyBorder="1" applyAlignment="1">
      <alignment horizontal="right" vertical="center"/>
    </xf>
    <xf numFmtId="0" fontId="87" fillId="0" borderId="14" xfId="0" applyNumberFormat="1" applyFont="1" applyFill="1" applyBorder="1" applyAlignment="1">
      <alignment horizontal="center" vertical="center" wrapText="1"/>
    </xf>
    <xf numFmtId="0" fontId="87" fillId="0" borderId="18" xfId="0" applyNumberFormat="1" applyFont="1" applyFill="1" applyBorder="1" applyAlignment="1">
      <alignment horizontal="center" vertical="center" wrapText="1"/>
    </xf>
    <xf numFmtId="0" fontId="87" fillId="0" borderId="16" xfId="0" applyNumberFormat="1" applyFont="1" applyFill="1" applyBorder="1" applyAlignment="1">
      <alignment horizontal="center" vertical="center" wrapText="1" shrinkToFit="1"/>
    </xf>
    <xf numFmtId="0" fontId="87" fillId="0" borderId="35" xfId="0" applyFont="1" applyFill="1" applyBorder="1" applyAlignment="1">
      <alignment horizontal="center" vertical="center" wrapText="1" shrinkToFit="1"/>
    </xf>
    <xf numFmtId="0" fontId="87" fillId="0" borderId="12" xfId="0" applyFont="1" applyFill="1" applyBorder="1" applyAlignment="1">
      <alignment horizontal="center" vertical="center" wrapText="1" shrinkToFit="1"/>
    </xf>
    <xf numFmtId="0" fontId="87" fillId="0" borderId="46" xfId="0" applyFont="1" applyFill="1" applyBorder="1" applyAlignment="1">
      <alignment horizontal="center" vertical="center" wrapText="1" shrinkToFit="1"/>
    </xf>
    <xf numFmtId="0" fontId="87" fillId="0" borderId="29" xfId="0" applyNumberFormat="1" applyFont="1" applyFill="1" applyBorder="1" applyAlignment="1">
      <alignment horizontal="center" vertical="center" wrapText="1"/>
    </xf>
    <xf numFmtId="0" fontId="89" fillId="0" borderId="15" xfId="0" applyNumberFormat="1" applyFont="1" applyFill="1" applyBorder="1" applyAlignment="1">
      <alignment horizontal="center" vertical="center" wrapText="1"/>
    </xf>
    <xf numFmtId="41" fontId="87" fillId="0" borderId="0" xfId="0" applyNumberFormat="1" applyFont="1" applyFill="1" applyBorder="1" applyAlignment="1">
      <alignment horizontal="center" vertical="center" wrapText="1"/>
    </xf>
    <xf numFmtId="212" fontId="87" fillId="0" borderId="15" xfId="0" applyNumberFormat="1" applyFont="1" applyFill="1" applyBorder="1" applyAlignment="1">
      <alignment horizontal="center" vertical="center" wrapText="1"/>
    </xf>
    <xf numFmtId="49" fontId="87" fillId="0" borderId="0" xfId="0" applyNumberFormat="1" applyFont="1" applyFill="1" applyBorder="1" applyAlignment="1">
      <alignment horizontal="center" vertical="center" wrapText="1"/>
    </xf>
    <xf numFmtId="0" fontId="103" fillId="0" borderId="0" xfId="0" applyNumberFormat="1" applyFont="1" applyFill="1" applyAlignment="1">
      <alignment/>
    </xf>
    <xf numFmtId="0" fontId="87" fillId="0" borderId="0" xfId="0" applyNumberFormat="1" applyFont="1" applyFill="1" applyBorder="1" applyAlignment="1">
      <alignment horizontal="center" vertical="center" wrapText="1"/>
    </xf>
    <xf numFmtId="188" fontId="87" fillId="0" borderId="23" xfId="125" applyNumberFormat="1" applyFont="1" applyFill="1" applyBorder="1" applyAlignment="1">
      <alignment horizontal="right" vertical="center" wrapText="1"/>
      <protection/>
    </xf>
    <xf numFmtId="188" fontId="87" fillId="0" borderId="0" xfId="125" applyNumberFormat="1" applyFont="1" applyFill="1" applyBorder="1" applyAlignment="1">
      <alignment horizontal="right" vertical="center" wrapText="1"/>
      <protection/>
    </xf>
    <xf numFmtId="219" fontId="87" fillId="0" borderId="15" xfId="125" applyNumberFormat="1" applyFont="1" applyFill="1" applyBorder="1" applyAlignment="1">
      <alignment horizontal="right" vertical="center" wrapText="1"/>
      <protection/>
    </xf>
    <xf numFmtId="0" fontId="87" fillId="0" borderId="0" xfId="0" applyNumberFormat="1" applyFont="1" applyFill="1" applyAlignment="1">
      <alignment/>
    </xf>
    <xf numFmtId="0" fontId="97" fillId="0" borderId="0" xfId="0" applyNumberFormat="1" applyFont="1" applyFill="1" applyBorder="1" applyAlignment="1">
      <alignment horizontal="center" vertical="center" wrapText="1"/>
    </xf>
    <xf numFmtId="188" fontId="97" fillId="0" borderId="23" xfId="125" applyNumberFormat="1" applyFont="1" applyFill="1" applyBorder="1" applyAlignment="1">
      <alignment horizontal="right" vertical="center" wrapText="1"/>
      <protection/>
    </xf>
    <xf numFmtId="188" fontId="97" fillId="0" borderId="0" xfId="125" applyNumberFormat="1" applyFont="1" applyFill="1" applyBorder="1" applyAlignment="1">
      <alignment horizontal="right" vertical="center" wrapText="1"/>
      <protection/>
    </xf>
    <xf numFmtId="219" fontId="97" fillId="0" borderId="15" xfId="125" applyNumberFormat="1" applyFont="1" applyFill="1" applyBorder="1" applyAlignment="1">
      <alignment horizontal="right" vertical="center" wrapText="1"/>
      <protection/>
    </xf>
    <xf numFmtId="49" fontId="97" fillId="0" borderId="0" xfId="0" applyNumberFormat="1" applyFont="1" applyFill="1" applyBorder="1" applyAlignment="1">
      <alignment horizontal="center" vertical="center" wrapText="1"/>
    </xf>
    <xf numFmtId="41" fontId="87" fillId="0" borderId="17" xfId="130" applyNumberFormat="1" applyFont="1" applyFill="1" applyBorder="1" applyAlignment="1">
      <alignment horizontal="center" vertical="center"/>
      <protection/>
    </xf>
    <xf numFmtId="200" fontId="87" fillId="0" borderId="33" xfId="130" applyNumberFormat="1" applyFont="1" applyFill="1" applyBorder="1" applyAlignment="1">
      <alignment horizontal="center" vertical="center"/>
      <protection/>
    </xf>
    <xf numFmtId="0" fontId="87" fillId="24" borderId="34" xfId="130" applyNumberFormat="1" applyFont="1" applyFill="1" applyBorder="1" applyAlignment="1">
      <alignment horizontal="center" vertical="center" shrinkToFit="1"/>
      <protection/>
    </xf>
    <xf numFmtId="0" fontId="98" fillId="0" borderId="0" xfId="130" applyNumberFormat="1" applyFont="1" applyFill="1">
      <alignment/>
      <protection/>
    </xf>
    <xf numFmtId="0" fontId="110" fillId="0" borderId="0" xfId="135" applyFont="1" applyFill="1" applyBorder="1" applyAlignment="1" applyProtection="1">
      <alignment wrapText="1"/>
      <protection locked="0"/>
    </xf>
    <xf numFmtId="0" fontId="89" fillId="0" borderId="15" xfId="130" applyNumberFormat="1" applyFont="1" applyBorder="1" applyAlignment="1">
      <alignment horizontal="center" vertical="center"/>
      <protection/>
    </xf>
    <xf numFmtId="0" fontId="87" fillId="0" borderId="23" xfId="130" applyNumberFormat="1" applyFont="1" applyBorder="1" applyAlignment="1">
      <alignment horizontal="center" vertical="center"/>
      <protection/>
    </xf>
    <xf numFmtId="0" fontId="89" fillId="0" borderId="27" xfId="130" applyNumberFormat="1" applyFont="1" applyBorder="1" applyAlignment="1">
      <alignment horizontal="center" vertical="center"/>
      <protection/>
    </xf>
    <xf numFmtId="0" fontId="89" fillId="0" borderId="23" xfId="130" applyNumberFormat="1" applyFont="1" applyBorder="1" applyAlignment="1">
      <alignment horizontal="center" vertical="center"/>
      <protection/>
    </xf>
    <xf numFmtId="0" fontId="87" fillId="0" borderId="16" xfId="130" applyNumberFormat="1" applyFont="1" applyBorder="1" applyAlignment="1">
      <alignment horizontal="center" vertical="center"/>
      <protection/>
    </xf>
    <xf numFmtId="0" fontId="89" fillId="0" borderId="0" xfId="130" applyNumberFormat="1" applyFont="1" applyFill="1" applyBorder="1" applyAlignment="1">
      <alignment horizontal="left" vertical="center"/>
      <protection/>
    </xf>
    <xf numFmtId="0" fontId="87" fillId="0" borderId="0" xfId="130" applyNumberFormat="1" applyFont="1" applyFill="1" applyBorder="1" applyAlignment="1">
      <alignment horizontal="left" vertical="center"/>
      <protection/>
    </xf>
    <xf numFmtId="0" fontId="89" fillId="0" borderId="20" xfId="130" applyNumberFormat="1" applyFont="1" applyBorder="1" applyAlignment="1">
      <alignment horizontal="center" vertical="center" shrinkToFit="1"/>
      <protection/>
    </xf>
    <xf numFmtId="0" fontId="89" fillId="0" borderId="21" xfId="130" applyNumberFormat="1" applyFont="1" applyBorder="1" applyAlignment="1">
      <alignment horizontal="center" vertical="center" shrinkToFit="1"/>
      <protection/>
    </xf>
    <xf numFmtId="0" fontId="87" fillId="0" borderId="0" xfId="130" applyNumberFormat="1" applyFont="1" applyBorder="1" applyAlignment="1">
      <alignment horizontal="center" vertical="center"/>
      <protection/>
    </xf>
    <xf numFmtId="0" fontId="87" fillId="0" borderId="15" xfId="130" applyNumberFormat="1" applyFont="1" applyBorder="1" applyAlignment="1">
      <alignment horizontal="center" vertical="center"/>
      <protection/>
    </xf>
    <xf numFmtId="0" fontId="89" fillId="0" borderId="28" xfId="130" applyNumberFormat="1" applyFont="1" applyBorder="1" applyAlignment="1">
      <alignment horizontal="center" vertical="center"/>
      <protection/>
    </xf>
    <xf numFmtId="0" fontId="87" fillId="0" borderId="27" xfId="130" applyNumberFormat="1" applyFont="1" applyBorder="1" applyAlignment="1">
      <alignment horizontal="center" vertical="center"/>
      <protection/>
    </xf>
    <xf numFmtId="0" fontId="87" fillId="0" borderId="30" xfId="130" applyNumberFormat="1" applyFont="1" applyBorder="1" applyAlignment="1">
      <alignment horizontal="center" vertical="center"/>
      <protection/>
    </xf>
    <xf numFmtId="0" fontId="87" fillId="0" borderId="0" xfId="130" applyNumberFormat="1" applyFont="1" applyBorder="1" applyAlignment="1">
      <alignment horizontal="left" vertical="center"/>
      <protection/>
    </xf>
    <xf numFmtId="0" fontId="115" fillId="0" borderId="0" xfId="130" applyNumberFormat="1" applyFont="1" applyBorder="1" applyAlignment="1">
      <alignment vertical="center"/>
      <protection/>
    </xf>
    <xf numFmtId="191" fontId="115" fillId="0" borderId="0" xfId="130" applyNumberFormat="1" applyFont="1" applyBorder="1" applyAlignment="1">
      <alignment horizontal="center" vertical="center"/>
      <protection/>
    </xf>
    <xf numFmtId="178" fontId="115" fillId="0" borderId="0" xfId="130" applyNumberFormat="1" applyFont="1" applyBorder="1" applyAlignment="1">
      <alignment horizontal="center" vertical="center"/>
      <protection/>
    </xf>
    <xf numFmtId="0" fontId="91" fillId="0" borderId="0" xfId="130" applyNumberFormat="1" applyFont="1" applyBorder="1" applyAlignment="1" applyProtection="1">
      <alignment horizontal="left" vertical="center"/>
      <protection locked="0"/>
    </xf>
    <xf numFmtId="178" fontId="91" fillId="0" borderId="0" xfId="130" applyNumberFormat="1" applyFont="1" applyBorder="1" applyAlignment="1">
      <alignment horizontal="center" vertical="center"/>
      <protection/>
    </xf>
    <xf numFmtId="0" fontId="91" fillId="0" borderId="0" xfId="130" applyNumberFormat="1" applyFont="1" applyBorder="1" applyAlignment="1" applyProtection="1">
      <alignment horizontal="center" vertical="center"/>
      <protection locked="0"/>
    </xf>
    <xf numFmtId="180" fontId="91" fillId="0" borderId="0" xfId="130" applyNumberFormat="1" applyFont="1" applyBorder="1" applyAlignment="1" quotePrefix="1">
      <alignment horizontal="centerContinuous" vertical="center"/>
      <protection/>
    </xf>
    <xf numFmtId="179" fontId="91" fillId="0" borderId="0" xfId="130" applyNumberFormat="1" applyFont="1" applyBorder="1" applyAlignment="1">
      <alignment horizontal="center" vertical="center"/>
      <protection/>
    </xf>
    <xf numFmtId="177" fontId="91" fillId="0" borderId="0" xfId="130" applyNumberFormat="1" applyFont="1" applyBorder="1" applyAlignment="1">
      <alignment horizontal="center" vertical="center"/>
      <protection/>
    </xf>
    <xf numFmtId="0" fontId="91" fillId="0" borderId="0" xfId="130" applyNumberFormat="1" applyFont="1" applyBorder="1" applyAlignment="1" quotePrefix="1">
      <alignment horizontal="center" vertical="center"/>
      <protection/>
    </xf>
    <xf numFmtId="0" fontId="115" fillId="0" borderId="0" xfId="130" applyNumberFormat="1" applyFont="1" applyBorder="1" applyAlignment="1">
      <alignment horizontal="left" vertical="center"/>
      <protection/>
    </xf>
    <xf numFmtId="0" fontId="91" fillId="0" borderId="0" xfId="130" applyNumberFormat="1" applyFont="1" applyAlignment="1">
      <alignment horizontal="left" vertical="center"/>
      <protection/>
    </xf>
    <xf numFmtId="0" fontId="91" fillId="0" borderId="0" xfId="130" applyNumberFormat="1" applyFont="1" applyAlignment="1">
      <alignment horizontal="center" vertical="center"/>
      <protection/>
    </xf>
    <xf numFmtId="0" fontId="91" fillId="0" borderId="0" xfId="130" applyNumberFormat="1" applyFont="1" applyBorder="1" applyAlignment="1">
      <alignment horizontal="left" vertical="center"/>
      <protection/>
    </xf>
    <xf numFmtId="0" fontId="115" fillId="0" borderId="0" xfId="130" applyNumberFormat="1" applyFont="1" applyBorder="1" applyAlignment="1">
      <alignment horizontal="center" vertical="center"/>
      <protection/>
    </xf>
    <xf numFmtId="1" fontId="87" fillId="0" borderId="23" xfId="130" applyNumberFormat="1" applyFont="1" applyBorder="1" applyAlignment="1">
      <alignment horizontal="center" vertical="center" shrinkToFit="1"/>
      <protection/>
    </xf>
    <xf numFmtId="179" fontId="91" fillId="0" borderId="23" xfId="130" applyNumberFormat="1" applyFont="1" applyBorder="1" applyAlignment="1">
      <alignment horizontal="center" vertical="center" shrinkToFit="1"/>
      <protection/>
    </xf>
    <xf numFmtId="1" fontId="89" fillId="0" borderId="23" xfId="130" applyNumberFormat="1" applyFont="1" applyBorder="1" applyAlignment="1">
      <alignment horizontal="center" vertical="center" shrinkToFit="1"/>
      <protection/>
    </xf>
    <xf numFmtId="0" fontId="87" fillId="0" borderId="11" xfId="130" applyNumberFormat="1" applyFont="1" applyBorder="1" applyAlignment="1">
      <alignment vertical="center"/>
      <protection/>
    </xf>
    <xf numFmtId="0" fontId="87" fillId="0" borderId="26" xfId="130" applyNumberFormat="1" applyFont="1" applyBorder="1" applyAlignment="1">
      <alignment vertical="center"/>
      <protection/>
    </xf>
    <xf numFmtId="0" fontId="87" fillId="0" borderId="0" xfId="130" applyNumberFormat="1" applyFont="1" applyBorder="1" applyAlignment="1" quotePrefix="1">
      <alignment horizontal="center" vertical="center"/>
      <protection/>
    </xf>
    <xf numFmtId="178" fontId="87" fillId="0" borderId="29" xfId="130" applyNumberFormat="1" applyFont="1" applyFill="1" applyBorder="1" applyAlignment="1">
      <alignment horizontal="centerContinuous" vertical="center"/>
      <protection/>
    </xf>
    <xf numFmtId="178" fontId="106" fillId="0" borderId="26" xfId="130" applyNumberFormat="1" applyFont="1" applyFill="1" applyBorder="1" applyAlignment="1">
      <alignment horizontal="centerContinuous" vertical="center"/>
      <protection/>
    </xf>
    <xf numFmtId="189" fontId="106" fillId="0" borderId="29" xfId="88" applyNumberFormat="1" applyFont="1" applyFill="1" applyBorder="1" applyAlignment="1">
      <alignment horizontal="center" vertical="center"/>
    </xf>
    <xf numFmtId="179" fontId="106" fillId="0" borderId="29" xfId="130" applyNumberFormat="1" applyFont="1" applyFill="1" applyBorder="1" applyAlignment="1">
      <alignment horizontal="center" vertical="center"/>
      <protection/>
    </xf>
    <xf numFmtId="179" fontId="106" fillId="0" borderId="29" xfId="130" applyNumberFormat="1" applyFont="1" applyFill="1" applyBorder="1" applyAlignment="1">
      <alignment horizontal="centerContinuous" vertical="center"/>
      <protection/>
    </xf>
    <xf numFmtId="178" fontId="106" fillId="0" borderId="29" xfId="130" applyNumberFormat="1" applyFont="1" applyFill="1" applyBorder="1" applyAlignment="1">
      <alignment horizontal="centerContinuous" vertical="center"/>
      <protection/>
    </xf>
    <xf numFmtId="0" fontId="106" fillId="0" borderId="29" xfId="130" applyNumberFormat="1" applyFont="1" applyFill="1" applyBorder="1" applyAlignment="1">
      <alignment horizontal="centerContinuous" vertical="center"/>
      <protection/>
    </xf>
    <xf numFmtId="188" fontId="106" fillId="0" borderId="29" xfId="130" applyNumberFormat="1" applyFont="1" applyFill="1" applyBorder="1" applyAlignment="1">
      <alignment horizontal="center" vertical="center"/>
      <protection/>
    </xf>
    <xf numFmtId="3" fontId="87" fillId="0" borderId="46" xfId="0" applyNumberFormat="1" applyFont="1" applyBorder="1" applyAlignment="1">
      <alignment horizontal="right" vertical="center" shrinkToFit="1"/>
    </xf>
    <xf numFmtId="180" fontId="87" fillId="0" borderId="11" xfId="0" applyNumberFormat="1" applyFont="1" applyBorder="1" applyAlignment="1">
      <alignment horizontal="right" vertical="center" shrinkToFit="1"/>
    </xf>
    <xf numFmtId="223" fontId="87" fillId="0" borderId="11" xfId="0" applyNumberFormat="1" applyFont="1" applyBorder="1" applyAlignment="1">
      <alignment horizontal="right" vertical="center" shrinkToFit="1"/>
    </xf>
    <xf numFmtId="3" fontId="87" fillId="0" borderId="11" xfId="0" applyNumberFormat="1" applyFont="1" applyBorder="1" applyAlignment="1">
      <alignment horizontal="right" vertical="center" shrinkToFit="1"/>
    </xf>
    <xf numFmtId="182" fontId="87" fillId="0" borderId="35" xfId="0" applyNumberFormat="1" applyFont="1" applyBorder="1" applyAlignment="1">
      <alignment horizontal="right" vertical="center" shrinkToFit="1"/>
    </xf>
    <xf numFmtId="0" fontId="87" fillId="0" borderId="11" xfId="135" applyFont="1" applyFill="1" applyBorder="1" applyAlignment="1" applyProtection="1">
      <alignment horizontal="center" vertical="center"/>
      <protection locked="0"/>
    </xf>
    <xf numFmtId="3" fontId="87" fillId="0" borderId="46" xfId="0" applyNumberFormat="1" applyFont="1" applyBorder="1" applyAlignment="1">
      <alignment vertical="center" shrinkToFit="1"/>
    </xf>
    <xf numFmtId="3" fontId="87" fillId="0" borderId="11" xfId="0" applyNumberFormat="1" applyFont="1" applyBorder="1" applyAlignment="1">
      <alignment vertical="center" shrinkToFit="1"/>
    </xf>
    <xf numFmtId="195" fontId="101" fillId="0" borderId="11" xfId="0" applyNumberFormat="1" applyFont="1" applyBorder="1" applyAlignment="1">
      <alignment horizontal="right" vertical="center" shrinkToFit="1"/>
    </xf>
    <xf numFmtId="0" fontId="87" fillId="0" borderId="11" xfId="0" applyNumberFormat="1" applyFont="1" applyBorder="1" applyAlignment="1">
      <alignment horizontal="right" vertical="center" shrinkToFit="1"/>
    </xf>
    <xf numFmtId="0" fontId="87" fillId="0" borderId="46" xfId="0" applyFont="1" applyFill="1" applyBorder="1" applyAlignment="1" applyProtection="1">
      <alignment horizontal="center" vertical="center" shrinkToFit="1"/>
      <protection locked="0"/>
    </xf>
    <xf numFmtId="0" fontId="87" fillId="0" borderId="35" xfId="135" applyFont="1" applyFill="1" applyBorder="1" applyAlignment="1" applyProtection="1">
      <alignment horizontal="center" vertical="center" shrinkToFit="1"/>
      <protection locked="0"/>
    </xf>
    <xf numFmtId="3" fontId="87" fillId="0" borderId="11" xfId="0" applyNumberFormat="1" applyFont="1" applyBorder="1" applyAlignment="1">
      <alignment vertical="center"/>
    </xf>
    <xf numFmtId="3" fontId="87" fillId="0" borderId="35" xfId="0" applyNumberFormat="1" applyFont="1" applyBorder="1" applyAlignment="1">
      <alignment vertical="center"/>
    </xf>
    <xf numFmtId="0" fontId="87" fillId="0" borderId="11" xfId="0" applyFont="1" applyFill="1" applyBorder="1" applyAlignment="1" applyProtection="1">
      <alignment horizontal="center" vertical="center"/>
      <protection locked="0"/>
    </xf>
    <xf numFmtId="0" fontId="87" fillId="0" borderId="25" xfId="135" applyFont="1" applyFill="1" applyBorder="1" applyAlignment="1" applyProtection="1">
      <alignment horizontal="center" vertical="center"/>
      <protection locked="0"/>
    </xf>
    <xf numFmtId="195" fontId="87" fillId="0" borderId="25" xfId="0" applyNumberFormat="1" applyFont="1" applyBorder="1" applyAlignment="1">
      <alignment horizontal="right" vertical="center" shrinkToFit="1"/>
    </xf>
    <xf numFmtId="0" fontId="87" fillId="0" borderId="25" xfId="0" applyFont="1" applyFill="1" applyBorder="1" applyAlignment="1" applyProtection="1">
      <alignment horizontal="center" vertical="center"/>
      <protection locked="0"/>
    </xf>
    <xf numFmtId="0" fontId="95" fillId="0" borderId="0" xfId="130" applyNumberFormat="1" applyFont="1" applyBorder="1" applyAlignment="1">
      <alignment horizontal="center" vertical="center"/>
      <protection/>
    </xf>
    <xf numFmtId="1" fontId="95" fillId="0" borderId="0" xfId="130" applyNumberFormat="1" applyFont="1" applyAlignment="1">
      <alignment horizontal="center" vertical="center"/>
      <protection/>
    </xf>
    <xf numFmtId="0" fontId="89" fillId="0" borderId="14" xfId="130" applyNumberFormat="1" applyFont="1" applyBorder="1" applyAlignment="1">
      <alignment horizontal="center" vertical="center"/>
      <protection/>
    </xf>
    <xf numFmtId="0" fontId="89" fillId="0" borderId="15" xfId="130" applyNumberFormat="1" applyFont="1" applyBorder="1" applyAlignment="1">
      <alignment horizontal="center" vertical="center"/>
      <protection/>
    </xf>
    <xf numFmtId="0" fontId="89" fillId="0" borderId="16" xfId="130" applyNumberFormat="1" applyFont="1" applyBorder="1" applyAlignment="1">
      <alignment horizontal="center" vertical="center"/>
      <protection/>
    </xf>
    <xf numFmtId="0" fontId="87" fillId="0" borderId="18" xfId="130" applyNumberFormat="1" applyFont="1" applyBorder="1" applyAlignment="1">
      <alignment horizontal="center" vertical="center"/>
      <protection/>
    </xf>
    <xf numFmtId="0" fontId="87" fillId="0" borderId="23" xfId="130" applyNumberFormat="1" applyFont="1" applyBorder="1" applyAlignment="1">
      <alignment horizontal="center" vertical="center"/>
      <protection/>
    </xf>
    <xf numFmtId="0" fontId="87" fillId="0" borderId="29" xfId="130" applyNumberFormat="1" applyFont="1" applyBorder="1" applyAlignment="1">
      <alignment horizontal="center" vertical="center"/>
      <protection/>
    </xf>
    <xf numFmtId="0" fontId="87" fillId="0" borderId="26" xfId="130" applyNumberFormat="1" applyFont="1" applyBorder="1" applyAlignment="1">
      <alignment horizontal="center" vertical="center"/>
      <protection/>
    </xf>
    <xf numFmtId="0" fontId="89" fillId="0" borderId="26" xfId="130" applyNumberFormat="1" applyFont="1" applyBorder="1" applyAlignment="1">
      <alignment horizontal="center" vertical="center"/>
      <protection/>
    </xf>
    <xf numFmtId="0" fontId="89" fillId="0" borderId="27" xfId="130" applyNumberFormat="1" applyFont="1" applyBorder="1" applyAlignment="1">
      <alignment horizontal="center" vertical="center" wrapText="1"/>
      <protection/>
    </xf>
    <xf numFmtId="0" fontId="89" fillId="0" borderId="27" xfId="130" applyNumberFormat="1" applyFont="1" applyBorder="1" applyAlignment="1">
      <alignment horizontal="center" vertical="center"/>
      <protection/>
    </xf>
    <xf numFmtId="0" fontId="89" fillId="0" borderId="24" xfId="130" applyNumberFormat="1" applyFont="1" applyBorder="1" applyAlignment="1">
      <alignment horizontal="center" vertical="center" wrapText="1"/>
      <protection/>
    </xf>
    <xf numFmtId="0" fontId="89" fillId="0" borderId="23" xfId="130" applyNumberFormat="1" applyFont="1" applyBorder="1" applyAlignment="1">
      <alignment horizontal="center" vertical="center"/>
      <protection/>
    </xf>
    <xf numFmtId="176" fontId="87" fillId="0" borderId="27" xfId="130" applyNumberFormat="1" applyFont="1" applyBorder="1" applyAlignment="1">
      <alignment horizontal="center" vertical="center" wrapText="1"/>
      <protection/>
    </xf>
    <xf numFmtId="0" fontId="89" fillId="0" borderId="0" xfId="130" applyNumberFormat="1" applyFont="1" applyBorder="1" applyAlignment="1">
      <alignment horizontal="center" vertical="center"/>
      <protection/>
    </xf>
    <xf numFmtId="0" fontId="87" fillId="0" borderId="16" xfId="130" applyNumberFormat="1" applyFont="1" applyBorder="1" applyAlignment="1">
      <alignment horizontal="center" vertical="center"/>
      <protection/>
    </xf>
    <xf numFmtId="0" fontId="95" fillId="0" borderId="0" xfId="130" applyNumberFormat="1" applyFont="1" applyAlignment="1">
      <alignment horizontal="center" vertical="center" shrinkToFit="1"/>
      <protection/>
    </xf>
    <xf numFmtId="0" fontId="121" fillId="0" borderId="0" xfId="0" applyNumberFormat="1" applyFont="1" applyAlignment="1">
      <alignment horizontal="center" vertical="center" shrinkToFit="1"/>
    </xf>
    <xf numFmtId="179" fontId="91" fillId="0" borderId="27" xfId="130" applyNumberFormat="1" applyFont="1" applyBorder="1" applyAlignment="1">
      <alignment horizontal="center" vertical="center" wrapText="1"/>
      <protection/>
    </xf>
    <xf numFmtId="179" fontId="89" fillId="0" borderId="27" xfId="130" applyNumberFormat="1" applyFont="1" applyBorder="1" applyAlignment="1">
      <alignment horizontal="center" vertical="center" shrinkToFit="1"/>
      <protection/>
    </xf>
    <xf numFmtId="0" fontId="87" fillId="0" borderId="23" xfId="130" applyNumberFormat="1" applyFont="1" applyFill="1" applyBorder="1" applyAlignment="1" quotePrefix="1">
      <alignment horizontal="center" vertical="center"/>
      <protection/>
    </xf>
    <xf numFmtId="0" fontId="87" fillId="0" borderId="0" xfId="130" applyNumberFormat="1" applyFont="1" applyFill="1" applyBorder="1" applyAlignment="1" quotePrefix="1">
      <alignment horizontal="center" vertical="center"/>
      <protection/>
    </xf>
    <xf numFmtId="0" fontId="87" fillId="0" borderId="23" xfId="130" applyNumberFormat="1" applyFont="1" applyBorder="1" applyAlignment="1" quotePrefix="1">
      <alignment horizontal="center" vertical="center"/>
      <protection/>
    </xf>
    <xf numFmtId="0" fontId="87" fillId="0" borderId="0" xfId="130" applyNumberFormat="1" applyFont="1" applyBorder="1" applyAlignment="1" quotePrefix="1">
      <alignment horizontal="center" vertical="center"/>
      <protection/>
    </xf>
    <xf numFmtId="0" fontId="95" fillId="0" borderId="0" xfId="130" applyNumberFormat="1" applyFont="1" applyAlignment="1">
      <alignment horizontal="center" vertical="center"/>
      <protection/>
    </xf>
    <xf numFmtId="0" fontId="87" fillId="0" borderId="0" xfId="130" applyNumberFormat="1" applyFont="1" applyBorder="1" applyAlignment="1">
      <alignment horizontal="center" vertical="center"/>
      <protection/>
    </xf>
    <xf numFmtId="0" fontId="89" fillId="0" borderId="29" xfId="130" applyNumberFormat="1" applyFont="1" applyBorder="1" applyAlignment="1">
      <alignment horizontal="center" vertical="center"/>
      <protection/>
    </xf>
    <xf numFmtId="41" fontId="95" fillId="0" borderId="0" xfId="130" applyNumberFormat="1" applyFont="1" applyFill="1" applyBorder="1" applyAlignment="1">
      <alignment horizontal="center" vertical="center"/>
      <protection/>
    </xf>
    <xf numFmtId="0" fontId="87" fillId="0" borderId="0" xfId="130" applyNumberFormat="1" applyFont="1" applyFill="1" applyBorder="1" applyAlignment="1">
      <alignment horizontal="left" vertical="center"/>
      <protection/>
    </xf>
    <xf numFmtId="41" fontId="87" fillId="0" borderId="19" xfId="130" applyNumberFormat="1" applyFont="1" applyFill="1" applyBorder="1" applyAlignment="1">
      <alignment horizontal="center" vertical="center"/>
      <protection/>
    </xf>
    <xf numFmtId="41" fontId="87" fillId="0" borderId="20" xfId="130" applyNumberFormat="1" applyFont="1" applyFill="1" applyBorder="1" applyAlignment="1">
      <alignment horizontal="center" vertical="center"/>
      <protection/>
    </xf>
    <xf numFmtId="41" fontId="87" fillId="0" borderId="21" xfId="130" applyNumberFormat="1" applyFont="1" applyFill="1" applyBorder="1" applyAlignment="1">
      <alignment horizontal="center" vertical="center"/>
      <protection/>
    </xf>
    <xf numFmtId="41" fontId="89" fillId="0" borderId="24" xfId="130" applyNumberFormat="1" applyFont="1" applyFill="1" applyBorder="1" applyAlignment="1">
      <alignment horizontal="center" vertical="center"/>
      <protection/>
    </xf>
    <xf numFmtId="41" fontId="89" fillId="0" borderId="23" xfId="130" applyNumberFormat="1" applyFont="1" applyFill="1" applyBorder="1" applyAlignment="1">
      <alignment horizontal="center" vertical="center"/>
      <protection/>
    </xf>
    <xf numFmtId="186" fontId="89" fillId="0" borderId="28" xfId="130" applyNumberFormat="1" applyFont="1" applyFill="1" applyBorder="1" applyAlignment="1">
      <alignment horizontal="center" vertical="center" wrapText="1"/>
      <protection/>
    </xf>
    <xf numFmtId="186" fontId="122" fillId="0" borderId="27" xfId="0" applyNumberFormat="1" applyFont="1" applyFill="1" applyBorder="1" applyAlignment="1">
      <alignment horizontal="center" vertical="center"/>
    </xf>
    <xf numFmtId="41" fontId="95" fillId="0" borderId="0" xfId="130" applyNumberFormat="1" applyFont="1" applyFill="1" applyAlignment="1">
      <alignment horizontal="center" vertical="center"/>
      <protection/>
    </xf>
    <xf numFmtId="186" fontId="103" fillId="0" borderId="27" xfId="0" applyNumberFormat="1" applyFont="1" applyFill="1" applyBorder="1" applyAlignment="1">
      <alignment horizontal="center" vertical="center"/>
    </xf>
    <xf numFmtId="186" fontId="89" fillId="0" borderId="24" xfId="130" applyNumberFormat="1" applyFont="1" applyFill="1" applyBorder="1" applyAlignment="1">
      <alignment horizontal="center" vertical="center" wrapText="1"/>
      <protection/>
    </xf>
    <xf numFmtId="186" fontId="122" fillId="0" borderId="23" xfId="0" applyNumberFormat="1" applyFont="1" applyFill="1" applyBorder="1" applyAlignment="1">
      <alignment horizontal="center" vertical="center"/>
    </xf>
    <xf numFmtId="41" fontId="87" fillId="0" borderId="23" xfId="130" applyNumberFormat="1" applyFont="1" applyFill="1" applyBorder="1" applyAlignment="1">
      <alignment horizontal="center" vertical="center"/>
      <protection/>
    </xf>
    <xf numFmtId="0" fontId="95" fillId="0" borderId="0" xfId="130" applyNumberFormat="1" applyFont="1" applyFill="1" applyBorder="1" applyAlignment="1">
      <alignment horizontal="center" vertical="center"/>
      <protection/>
    </xf>
    <xf numFmtId="0" fontId="89" fillId="0" borderId="0" xfId="130" applyNumberFormat="1" applyFont="1" applyFill="1" applyBorder="1" applyAlignment="1">
      <alignment horizontal="left" vertical="center"/>
      <protection/>
    </xf>
    <xf numFmtId="0" fontId="95" fillId="0" borderId="0" xfId="130" applyNumberFormat="1" applyFont="1" applyFill="1" applyAlignment="1">
      <alignment horizontal="center" vertical="center"/>
      <protection/>
    </xf>
    <xf numFmtId="176" fontId="87" fillId="0" borderId="29" xfId="88" applyNumberFormat="1" applyFont="1" applyBorder="1" applyAlignment="1">
      <alignment horizontal="center" vertical="center" shrinkToFit="1"/>
    </xf>
    <xf numFmtId="176" fontId="87" fillId="0" borderId="16" xfId="88" applyNumberFormat="1" applyFont="1" applyBorder="1" applyAlignment="1">
      <alignment horizontal="center" vertical="center" shrinkToFit="1"/>
    </xf>
    <xf numFmtId="176" fontId="87" fillId="0" borderId="26" xfId="88" applyNumberFormat="1" applyFont="1" applyBorder="1" applyAlignment="1">
      <alignment horizontal="center" vertical="center" shrinkToFit="1"/>
    </xf>
    <xf numFmtId="176" fontId="87" fillId="0" borderId="36" xfId="88" applyNumberFormat="1" applyFont="1" applyBorder="1" applyAlignment="1">
      <alignment horizontal="center" vertical="center" shrinkToFit="1"/>
    </xf>
    <xf numFmtId="176" fontId="89" fillId="0" borderId="24" xfId="88" applyNumberFormat="1" applyFont="1" applyBorder="1" applyAlignment="1">
      <alignment horizontal="center" vertical="center" shrinkToFit="1"/>
    </xf>
    <xf numFmtId="176" fontId="89" fillId="0" borderId="31" xfId="88" applyNumberFormat="1" applyFont="1" applyBorder="1" applyAlignment="1">
      <alignment horizontal="center" vertical="center" shrinkToFit="1"/>
    </xf>
    <xf numFmtId="176" fontId="87" fillId="0" borderId="31" xfId="88" applyNumberFormat="1" applyFont="1" applyBorder="1" applyAlignment="1">
      <alignment horizontal="center" vertical="center" shrinkToFit="1"/>
    </xf>
    <xf numFmtId="176" fontId="89" fillId="0" borderId="25" xfId="88" applyNumberFormat="1" applyFont="1" applyBorder="1" applyAlignment="1">
      <alignment horizontal="center" vertical="center" shrinkToFit="1"/>
    </xf>
    <xf numFmtId="176" fontId="87" fillId="0" borderId="19" xfId="88" applyNumberFormat="1" applyFont="1" applyBorder="1" applyAlignment="1">
      <alignment horizontal="center" vertical="center" shrinkToFit="1"/>
    </xf>
    <xf numFmtId="176" fontId="87" fillId="0" borderId="20" xfId="88" applyNumberFormat="1" applyFont="1" applyBorder="1" applyAlignment="1">
      <alignment horizontal="center" vertical="center" shrinkToFit="1"/>
    </xf>
    <xf numFmtId="176" fontId="87" fillId="0" borderId="21" xfId="88" applyNumberFormat="1" applyFont="1" applyBorder="1" applyAlignment="1">
      <alignment horizontal="center" vertical="center" shrinkToFit="1"/>
    </xf>
    <xf numFmtId="0" fontId="88" fillId="0" borderId="0" xfId="130" applyNumberFormat="1" applyFont="1" applyAlignment="1">
      <alignment horizontal="center" vertical="center"/>
      <protection/>
    </xf>
    <xf numFmtId="0" fontId="87" fillId="0" borderId="18" xfId="130" applyNumberFormat="1" applyFont="1" applyBorder="1" applyAlignment="1">
      <alignment horizontal="center" vertical="center" wrapText="1" shrinkToFit="1"/>
      <protection/>
    </xf>
    <xf numFmtId="0" fontId="87" fillId="0" borderId="23" xfId="130" applyNumberFormat="1" applyFont="1" applyBorder="1" applyAlignment="1">
      <alignment horizontal="center" vertical="center" wrapText="1" shrinkToFit="1"/>
      <protection/>
    </xf>
    <xf numFmtId="0" fontId="87" fillId="0" borderId="29" xfId="130" applyNumberFormat="1" applyFont="1" applyBorder="1" applyAlignment="1">
      <alignment horizontal="center" vertical="center" wrapText="1" shrinkToFit="1"/>
      <protection/>
    </xf>
    <xf numFmtId="0" fontId="89" fillId="0" borderId="24" xfId="130" applyNumberFormat="1" applyFont="1" applyBorder="1" applyAlignment="1">
      <alignment horizontal="center" vertical="center" shrinkToFit="1"/>
      <protection/>
    </xf>
    <xf numFmtId="0" fontId="89" fillId="0" borderId="31" xfId="130" applyNumberFormat="1" applyFont="1" applyBorder="1" applyAlignment="1">
      <alignment horizontal="center" vertical="center" shrinkToFit="1"/>
      <protection/>
    </xf>
    <xf numFmtId="0" fontId="87" fillId="0" borderId="29" xfId="130" applyNumberFormat="1" applyFont="1" applyBorder="1" applyAlignment="1">
      <alignment horizontal="center" vertical="center" shrinkToFit="1"/>
      <protection/>
    </xf>
    <xf numFmtId="0" fontId="87" fillId="0" borderId="16" xfId="130" applyNumberFormat="1" applyFont="1" applyBorder="1" applyAlignment="1">
      <alignment horizontal="center" vertical="center" shrinkToFit="1"/>
      <protection/>
    </xf>
    <xf numFmtId="180" fontId="87" fillId="0" borderId="25" xfId="130" applyNumberFormat="1" applyFont="1" applyBorder="1" applyAlignment="1">
      <alignment vertical="center" shrinkToFit="1"/>
      <protection/>
    </xf>
    <xf numFmtId="180" fontId="87" fillId="0" borderId="0" xfId="130" applyNumberFormat="1" applyFont="1" applyBorder="1" applyAlignment="1">
      <alignment vertical="center" shrinkToFit="1"/>
      <protection/>
    </xf>
    <xf numFmtId="180" fontId="87" fillId="0" borderId="17" xfId="130" applyNumberFormat="1" applyFont="1" applyBorder="1" applyAlignment="1">
      <alignment vertical="center" shrinkToFit="1"/>
      <protection/>
    </xf>
    <xf numFmtId="220" fontId="87" fillId="0" borderId="25" xfId="130" applyNumberFormat="1" applyFont="1" applyBorder="1" applyAlignment="1">
      <alignment vertical="center" shrinkToFit="1"/>
      <protection/>
    </xf>
    <xf numFmtId="220" fontId="87" fillId="0" borderId="0" xfId="130" applyNumberFormat="1" applyFont="1" applyBorder="1" applyAlignment="1">
      <alignment vertical="center" shrinkToFit="1"/>
      <protection/>
    </xf>
    <xf numFmtId="220" fontId="87" fillId="0" borderId="0" xfId="130" applyNumberFormat="1" applyFont="1" applyAlignment="1">
      <alignment vertical="center" shrinkToFit="1"/>
      <protection/>
    </xf>
    <xf numFmtId="220" fontId="87" fillId="0" borderId="17" xfId="130" applyNumberFormat="1" applyFont="1" applyBorder="1" applyAlignment="1">
      <alignment vertical="center" shrinkToFit="1"/>
      <protection/>
    </xf>
    <xf numFmtId="180" fontId="87" fillId="0" borderId="0" xfId="130" applyNumberFormat="1" applyFont="1" applyAlignment="1">
      <alignment vertical="center" shrinkToFit="1"/>
      <protection/>
    </xf>
    <xf numFmtId="220" fontId="87" fillId="0" borderId="31" xfId="130" applyNumberFormat="1" applyFont="1" applyBorder="1" applyAlignment="1">
      <alignment vertical="center" shrinkToFit="1"/>
      <protection/>
    </xf>
    <xf numFmtId="220" fontId="87" fillId="0" borderId="15" xfId="130" applyNumberFormat="1" applyFont="1" applyBorder="1" applyAlignment="1">
      <alignment vertical="center" shrinkToFit="1"/>
      <protection/>
    </xf>
    <xf numFmtId="220" fontId="87" fillId="0" borderId="33" xfId="130" applyNumberFormat="1" applyFont="1" applyBorder="1" applyAlignment="1">
      <alignment vertical="center" shrinkToFit="1"/>
      <protection/>
    </xf>
    <xf numFmtId="180" fontId="87" fillId="0" borderId="24" xfId="130" applyNumberFormat="1" applyFont="1" applyBorder="1" applyAlignment="1">
      <alignment horizontal="right" vertical="center" shrinkToFit="1"/>
      <protection/>
    </xf>
    <xf numFmtId="180" fontId="87" fillId="0" borderId="25" xfId="130" applyNumberFormat="1" applyFont="1" applyBorder="1" applyAlignment="1">
      <alignment horizontal="right" vertical="center" shrinkToFit="1"/>
      <protection/>
    </xf>
    <xf numFmtId="180" fontId="87" fillId="0" borderId="23" xfId="130" applyNumberFormat="1" applyFont="1" applyBorder="1" applyAlignment="1">
      <alignment horizontal="right" vertical="center" shrinkToFit="1"/>
      <protection/>
    </xf>
    <xf numFmtId="180" fontId="87" fillId="0" borderId="0" xfId="130" applyNumberFormat="1" applyFont="1" applyAlignment="1">
      <alignment horizontal="right" vertical="center" shrinkToFit="1"/>
      <protection/>
    </xf>
    <xf numFmtId="180" fontId="87" fillId="0" borderId="34" xfId="130" applyNumberFormat="1" applyFont="1" applyBorder="1" applyAlignment="1">
      <alignment horizontal="right" vertical="center" shrinkToFit="1"/>
      <protection/>
    </xf>
    <xf numFmtId="180" fontId="87" fillId="0" borderId="17" xfId="130" applyNumberFormat="1" applyFont="1" applyBorder="1" applyAlignment="1">
      <alignment horizontal="right" vertical="center" shrinkToFit="1"/>
      <protection/>
    </xf>
    <xf numFmtId="220" fontId="87" fillId="0" borderId="25" xfId="130" applyNumberFormat="1" applyFont="1" applyBorder="1" applyAlignment="1">
      <alignment horizontal="right" vertical="center" shrinkToFit="1"/>
      <protection/>
    </xf>
    <xf numFmtId="220" fontId="87" fillId="0" borderId="0" xfId="130" applyNumberFormat="1" applyFont="1" applyAlignment="1">
      <alignment horizontal="right" vertical="center" shrinkToFit="1"/>
      <protection/>
    </xf>
    <xf numFmtId="220" fontId="87" fillId="0" borderId="17" xfId="130" applyNumberFormat="1" applyFont="1" applyBorder="1" applyAlignment="1">
      <alignment horizontal="right" vertical="center" shrinkToFit="1"/>
      <protection/>
    </xf>
    <xf numFmtId="0" fontId="89" fillId="0" borderId="14" xfId="130" applyNumberFormat="1" applyFont="1" applyBorder="1" applyAlignment="1">
      <alignment horizontal="center" vertical="center" wrapText="1"/>
      <protection/>
    </xf>
    <xf numFmtId="0" fontId="87" fillId="0" borderId="18" xfId="130" applyNumberFormat="1" applyFont="1" applyBorder="1" applyAlignment="1">
      <alignment horizontal="center" wrapText="1"/>
      <protection/>
    </xf>
    <xf numFmtId="0" fontId="87" fillId="0" borderId="23" xfId="130" applyNumberFormat="1" applyFont="1" applyBorder="1" applyAlignment="1">
      <alignment horizontal="center"/>
      <protection/>
    </xf>
    <xf numFmtId="0" fontId="87" fillId="0" borderId="29" xfId="130" applyNumberFormat="1" applyFont="1" applyBorder="1" applyAlignment="1">
      <alignment horizontal="center"/>
      <protection/>
    </xf>
    <xf numFmtId="20" fontId="95" fillId="0" borderId="0" xfId="130" applyNumberFormat="1" applyFont="1" applyAlignment="1">
      <alignment horizontal="center" vertical="center"/>
      <protection/>
    </xf>
    <xf numFmtId="20" fontId="95" fillId="0" borderId="0" xfId="130" applyNumberFormat="1" applyFont="1" applyAlignment="1">
      <alignment horizontal="center" vertical="center" shrinkToFit="1"/>
      <protection/>
    </xf>
    <xf numFmtId="0" fontId="89" fillId="0" borderId="16" xfId="0" applyNumberFormat="1" applyFont="1" applyBorder="1" applyAlignment="1">
      <alignment horizontal="center"/>
    </xf>
    <xf numFmtId="0" fontId="87" fillId="0" borderId="18" xfId="130" applyNumberFormat="1" applyFont="1" applyBorder="1" applyAlignment="1">
      <alignment horizontal="center" vertical="center" wrapText="1"/>
      <protection/>
    </xf>
    <xf numFmtId="0" fontId="87" fillId="0" borderId="29" xfId="130" applyNumberFormat="1" applyFont="1" applyBorder="1" applyAlignment="1">
      <alignment horizontal="center" vertical="center" wrapText="1"/>
      <protection/>
    </xf>
    <xf numFmtId="0" fontId="89" fillId="0" borderId="15" xfId="130" applyNumberFormat="1" applyFont="1" applyBorder="1" applyAlignment="1">
      <alignment horizontal="center" vertical="center" wrapText="1"/>
      <protection/>
    </xf>
    <xf numFmtId="0" fontId="87" fillId="0" borderId="23" xfId="130" applyNumberFormat="1" applyFont="1" applyBorder="1" applyAlignment="1">
      <alignment horizontal="center" vertical="center" wrapText="1"/>
      <protection/>
    </xf>
    <xf numFmtId="0" fontId="89" fillId="0" borderId="19" xfId="130" applyNumberFormat="1" applyFont="1" applyBorder="1" applyAlignment="1">
      <alignment horizontal="center" vertical="center" shrinkToFit="1"/>
      <protection/>
    </xf>
    <xf numFmtId="0" fontId="89" fillId="0" borderId="20" xfId="130" applyNumberFormat="1" applyFont="1" applyBorder="1" applyAlignment="1">
      <alignment horizontal="center" vertical="center" shrinkToFit="1"/>
      <protection/>
    </xf>
    <xf numFmtId="0" fontId="89" fillId="0" borderId="21" xfId="130" applyNumberFormat="1" applyFont="1" applyBorder="1" applyAlignment="1">
      <alignment horizontal="center" vertical="center" shrinkToFit="1"/>
      <protection/>
    </xf>
    <xf numFmtId="0" fontId="105" fillId="0" borderId="29" xfId="0" applyNumberFormat="1" applyFont="1" applyBorder="1" applyAlignment="1">
      <alignment horizontal="center" vertical="center"/>
    </xf>
    <xf numFmtId="0" fontId="87" fillId="0" borderId="15" xfId="130" applyNumberFormat="1" applyFont="1" applyBorder="1" applyAlignment="1">
      <alignment horizontal="center" vertical="center" wrapText="1"/>
      <protection/>
    </xf>
    <xf numFmtId="0" fontId="87" fillId="0" borderId="16" xfId="130" applyNumberFormat="1" applyFont="1" applyBorder="1" applyAlignment="1">
      <alignment horizontal="center" vertical="center" wrapText="1"/>
      <protection/>
    </xf>
    <xf numFmtId="0" fontId="87" fillId="0" borderId="27" xfId="130" applyNumberFormat="1" applyFont="1" applyBorder="1" applyAlignment="1">
      <alignment horizontal="center" vertical="center"/>
      <protection/>
    </xf>
    <xf numFmtId="0" fontId="105" fillId="0" borderId="30" xfId="0" applyNumberFormat="1" applyFont="1" applyBorder="1" applyAlignment="1">
      <alignment horizontal="center" vertical="center"/>
    </xf>
    <xf numFmtId="0" fontId="89" fillId="0" borderId="28" xfId="130" applyNumberFormat="1" applyFont="1" applyBorder="1" applyAlignment="1">
      <alignment horizontal="center" vertical="center"/>
      <protection/>
    </xf>
    <xf numFmtId="0" fontId="87" fillId="0" borderId="32" xfId="130" applyNumberFormat="1" applyFont="1" applyBorder="1" applyAlignment="1">
      <alignment horizontal="center"/>
      <protection/>
    </xf>
    <xf numFmtId="0" fontId="89" fillId="0" borderId="31" xfId="130" applyNumberFormat="1" applyFont="1" applyBorder="1" applyAlignment="1">
      <alignment horizontal="center" vertical="center"/>
      <protection/>
    </xf>
    <xf numFmtId="0" fontId="105" fillId="0" borderId="16" xfId="0" applyNumberFormat="1" applyFont="1" applyBorder="1" applyAlignment="1">
      <alignment horizontal="center" vertical="center"/>
    </xf>
    <xf numFmtId="0" fontId="89" fillId="0" borderId="16" xfId="130" applyNumberFormat="1" applyFont="1" applyBorder="1" applyAlignment="1">
      <alignment horizontal="center" vertical="center" wrapText="1"/>
      <protection/>
    </xf>
    <xf numFmtId="0" fontId="87" fillId="0" borderId="15" xfId="130" applyNumberFormat="1" applyFont="1" applyBorder="1" applyAlignment="1">
      <alignment horizontal="center" vertical="center"/>
      <protection/>
    </xf>
    <xf numFmtId="0" fontId="87" fillId="0" borderId="0" xfId="130" applyNumberFormat="1" applyFont="1" applyBorder="1" applyAlignment="1">
      <alignment horizontal="left" wrapText="1"/>
      <protection/>
    </xf>
    <xf numFmtId="0" fontId="103" fillId="0" borderId="0" xfId="0" applyNumberFormat="1" applyFont="1" applyBorder="1" applyAlignment="1">
      <alignment/>
    </xf>
    <xf numFmtId="0" fontId="87" fillId="0" borderId="0" xfId="130" applyNumberFormat="1" applyFont="1" applyBorder="1" applyAlignment="1">
      <alignment horizontal="left" vertical="center" wrapText="1"/>
      <protection/>
    </xf>
    <xf numFmtId="0" fontId="89" fillId="0" borderId="14" xfId="130" applyNumberFormat="1" applyFont="1" applyFill="1" applyBorder="1" applyAlignment="1">
      <alignment horizontal="center" vertical="center" wrapText="1"/>
      <protection/>
    </xf>
    <xf numFmtId="0" fontId="122" fillId="0" borderId="15" xfId="0" applyNumberFormat="1" applyFont="1" applyBorder="1" applyAlignment="1">
      <alignment vertical="center"/>
    </xf>
    <xf numFmtId="0" fontId="122" fillId="0" borderId="16" xfId="0" applyNumberFormat="1" applyFont="1" applyBorder="1" applyAlignment="1">
      <alignment vertical="center"/>
    </xf>
    <xf numFmtId="3" fontId="89" fillId="0" borderId="36" xfId="130" applyNumberFormat="1" applyFont="1" applyFill="1" applyBorder="1" applyAlignment="1">
      <alignment horizontal="center" vertical="center"/>
      <protection/>
    </xf>
    <xf numFmtId="3" fontId="89" fillId="0" borderId="19" xfId="130" applyNumberFormat="1" applyFont="1" applyFill="1" applyBorder="1" applyAlignment="1">
      <alignment horizontal="center" vertical="center"/>
      <protection/>
    </xf>
    <xf numFmtId="0" fontId="87" fillId="0" borderId="18" xfId="130" applyNumberFormat="1" applyFont="1" applyFill="1" applyBorder="1" applyAlignment="1">
      <alignment horizontal="center" vertical="center" wrapText="1"/>
      <protection/>
    </xf>
    <xf numFmtId="0" fontId="103" fillId="0" borderId="23" xfId="0" applyNumberFormat="1" applyFont="1" applyBorder="1" applyAlignment="1">
      <alignment vertical="center"/>
    </xf>
    <xf numFmtId="0" fontId="103" fillId="0" borderId="29" xfId="0" applyNumberFormat="1" applyFont="1" applyBorder="1" applyAlignment="1">
      <alignment vertical="center"/>
    </xf>
    <xf numFmtId="179" fontId="87" fillId="0" borderId="23" xfId="130" applyNumberFormat="1" applyFont="1" applyFill="1" applyBorder="1" applyAlignment="1">
      <alignment horizontal="left" vertical="center"/>
      <protection/>
    </xf>
    <xf numFmtId="179" fontId="87" fillId="0" borderId="0" xfId="130" applyNumberFormat="1" applyFont="1" applyFill="1" applyBorder="1" applyAlignment="1">
      <alignment horizontal="left" vertical="center"/>
      <protection/>
    </xf>
    <xf numFmtId="179" fontId="87" fillId="0" borderId="15" xfId="130" applyNumberFormat="1" applyFont="1" applyFill="1" applyBorder="1" applyAlignment="1">
      <alignment horizontal="left" vertical="center"/>
      <protection/>
    </xf>
    <xf numFmtId="179" fontId="95" fillId="0" borderId="0" xfId="130" applyNumberFormat="1" applyFont="1" applyFill="1" applyAlignment="1">
      <alignment horizontal="center" vertical="center"/>
      <protection/>
    </xf>
    <xf numFmtId="0" fontId="87" fillId="0" borderId="0" xfId="130" applyNumberFormat="1" applyFont="1" applyBorder="1" applyAlignment="1">
      <alignment horizontal="left" vertical="top" wrapText="1"/>
      <protection/>
    </xf>
    <xf numFmtId="0" fontId="87" fillId="0" borderId="0" xfId="130" applyNumberFormat="1" applyFont="1" applyBorder="1" applyAlignment="1">
      <alignment horizontal="left" vertical="top"/>
      <protection/>
    </xf>
    <xf numFmtId="0" fontId="91" fillId="0" borderId="0" xfId="130" applyNumberFormat="1" applyFont="1" applyBorder="1" applyAlignment="1">
      <alignment horizontal="left" vertical="top" wrapText="1"/>
      <protection/>
    </xf>
    <xf numFmtId="3" fontId="87" fillId="0" borderId="28" xfId="130" applyNumberFormat="1" applyFont="1" applyFill="1" applyBorder="1" applyAlignment="1">
      <alignment horizontal="left" vertical="center"/>
      <protection/>
    </xf>
    <xf numFmtId="191" fontId="95" fillId="0" borderId="0" xfId="130" applyNumberFormat="1" applyFont="1" applyAlignment="1">
      <alignment horizontal="center" vertical="center" shrinkToFit="1"/>
      <protection/>
    </xf>
    <xf numFmtId="0" fontId="89" fillId="0" borderId="17" xfId="130" applyNumberFormat="1" applyFont="1" applyBorder="1" applyAlignment="1">
      <alignment horizontal="left" vertical="center" shrinkToFit="1"/>
      <protection/>
    </xf>
    <xf numFmtId="0" fontId="87" fillId="0" borderId="17" xfId="130" applyNumberFormat="1" applyFont="1" applyBorder="1" applyAlignment="1">
      <alignment horizontal="right" vertical="center" shrinkToFit="1"/>
      <protection/>
    </xf>
    <xf numFmtId="0" fontId="104" fillId="0" borderId="16" xfId="0" applyNumberFormat="1" applyFont="1" applyBorder="1" applyAlignment="1">
      <alignment horizontal="center"/>
    </xf>
    <xf numFmtId="0" fontId="116" fillId="0" borderId="0" xfId="130" applyNumberFormat="1" applyFont="1" applyAlignment="1">
      <alignment horizontal="center" vertical="center"/>
      <protection/>
    </xf>
    <xf numFmtId="0" fontId="123" fillId="0" borderId="0" xfId="130" applyNumberFormat="1" applyFont="1" applyAlignment="1">
      <alignment horizontal="center" vertical="center"/>
      <protection/>
    </xf>
    <xf numFmtId="0" fontId="89" fillId="0" borderId="18" xfId="130" applyNumberFormat="1" applyFont="1" applyFill="1" applyBorder="1" applyAlignment="1">
      <alignment horizontal="center" vertical="center"/>
      <protection/>
    </xf>
    <xf numFmtId="0" fontId="89" fillId="0" borderId="32" xfId="130" applyNumberFormat="1" applyFont="1" applyFill="1" applyBorder="1" applyAlignment="1">
      <alignment horizontal="center" vertical="center"/>
      <protection/>
    </xf>
    <xf numFmtId="0" fontId="89" fillId="0" borderId="14" xfId="130" applyNumberFormat="1" applyFont="1" applyFill="1" applyBorder="1" applyAlignment="1">
      <alignment horizontal="center" vertical="center"/>
      <protection/>
    </xf>
    <xf numFmtId="0" fontId="89" fillId="0" borderId="29" xfId="130" applyNumberFormat="1" applyFont="1" applyFill="1" applyBorder="1" applyAlignment="1">
      <alignment horizontal="center" vertical="center"/>
      <protection/>
    </xf>
    <xf numFmtId="0" fontId="87" fillId="0" borderId="26" xfId="130" applyNumberFormat="1" applyFont="1" applyFill="1" applyBorder="1" applyAlignment="1">
      <alignment horizontal="center" vertical="center"/>
      <protection/>
    </xf>
    <xf numFmtId="0" fontId="87" fillId="0" borderId="16" xfId="130" applyNumberFormat="1" applyFont="1" applyFill="1" applyBorder="1" applyAlignment="1">
      <alignment horizontal="center" vertical="center"/>
      <protection/>
    </xf>
    <xf numFmtId="0" fontId="87" fillId="0" borderId="29" xfId="130" applyNumberFormat="1" applyFont="1" applyFill="1" applyBorder="1" applyAlignment="1">
      <alignment horizontal="center" vertical="center"/>
      <protection/>
    </xf>
    <xf numFmtId="0" fontId="89" fillId="0" borderId="19" xfId="130" applyNumberFormat="1" applyFont="1" applyBorder="1" applyAlignment="1">
      <alignment horizontal="center" vertical="center"/>
      <protection/>
    </xf>
    <xf numFmtId="0" fontId="89" fillId="0" borderId="20" xfId="130" applyNumberFormat="1" applyFont="1" applyBorder="1" applyAlignment="1">
      <alignment horizontal="center" vertical="center"/>
      <protection/>
    </xf>
    <xf numFmtId="0" fontId="89" fillId="0" borderId="28" xfId="130" applyNumberFormat="1" applyFont="1" applyBorder="1" applyAlignment="1">
      <alignment horizontal="center" vertical="center" wrapText="1"/>
      <protection/>
    </xf>
    <xf numFmtId="0" fontId="89" fillId="0" borderId="30" xfId="130" applyNumberFormat="1" applyFont="1" applyBorder="1" applyAlignment="1">
      <alignment horizontal="center" vertical="center"/>
      <protection/>
    </xf>
    <xf numFmtId="0" fontId="89" fillId="0" borderId="25" xfId="130" applyNumberFormat="1" applyFont="1" applyBorder="1" applyAlignment="1">
      <alignment horizontal="center" vertical="center" wrapText="1"/>
      <protection/>
    </xf>
    <xf numFmtId="0" fontId="89" fillId="0" borderId="31" xfId="130" applyNumberFormat="1" applyFont="1" applyBorder="1" applyAlignment="1">
      <alignment horizontal="center" vertical="center" wrapText="1"/>
      <protection/>
    </xf>
    <xf numFmtId="0" fontId="87" fillId="0" borderId="28" xfId="130" applyNumberFormat="1" applyFont="1" applyBorder="1" applyAlignment="1">
      <alignment horizontal="center" vertical="center" wrapText="1"/>
      <protection/>
    </xf>
    <xf numFmtId="0" fontId="87" fillId="0" borderId="30" xfId="130" applyNumberFormat="1" applyFont="1" applyBorder="1" applyAlignment="1">
      <alignment horizontal="center" vertical="center"/>
      <protection/>
    </xf>
    <xf numFmtId="0" fontId="95" fillId="0" borderId="0" xfId="130" applyNumberFormat="1" applyFont="1" applyBorder="1" applyAlignment="1">
      <alignment horizontal="center" vertical="center" shrinkToFit="1"/>
      <protection/>
    </xf>
    <xf numFmtId="0" fontId="92" fillId="0" borderId="0" xfId="130" applyNumberFormat="1" applyFont="1" applyBorder="1" applyAlignment="1">
      <alignment horizontal="right" vertical="center"/>
      <protection/>
    </xf>
    <xf numFmtId="0" fontId="87" fillId="0" borderId="0" xfId="85" applyNumberFormat="1" applyFont="1" applyBorder="1" applyAlignment="1">
      <alignment horizontal="left" vertical="center"/>
    </xf>
    <xf numFmtId="0" fontId="87" fillId="0" borderId="0" xfId="130" applyNumberFormat="1" applyFont="1" applyBorder="1" applyAlignment="1">
      <alignment horizontal="left" vertical="center"/>
      <protection/>
    </xf>
    <xf numFmtId="0" fontId="87" fillId="0" borderId="27" xfId="130" applyNumberFormat="1" applyFont="1" applyBorder="1" applyAlignment="1">
      <alignment horizontal="center" vertical="center" wrapText="1"/>
      <protection/>
    </xf>
    <xf numFmtId="0" fontId="89" fillId="0" borderId="18" xfId="130" applyNumberFormat="1" applyFont="1" applyFill="1" applyBorder="1" applyAlignment="1">
      <alignment horizontal="center" vertical="center" wrapText="1"/>
      <protection/>
    </xf>
    <xf numFmtId="0" fontId="89" fillId="0" borderId="32" xfId="130" applyNumberFormat="1" applyFont="1" applyFill="1" applyBorder="1" applyAlignment="1">
      <alignment horizontal="center" vertical="center" wrapText="1"/>
      <protection/>
    </xf>
    <xf numFmtId="0" fontId="87" fillId="0" borderId="29" xfId="130" applyNumberFormat="1" applyFont="1" applyFill="1" applyBorder="1" applyAlignment="1">
      <alignment horizontal="center" vertical="center" wrapText="1"/>
      <protection/>
    </xf>
    <xf numFmtId="0" fontId="87" fillId="0" borderId="26" xfId="130" applyNumberFormat="1" applyFont="1" applyFill="1" applyBorder="1" applyAlignment="1">
      <alignment horizontal="center" vertical="center" wrapText="1"/>
      <protection/>
    </xf>
    <xf numFmtId="0" fontId="87" fillId="0" borderId="16" xfId="130" applyNumberFormat="1" applyFont="1" applyFill="1" applyBorder="1" applyAlignment="1">
      <alignment horizontal="center" vertical="center" wrapText="1"/>
      <protection/>
    </xf>
    <xf numFmtId="0" fontId="87" fillId="0" borderId="17" xfId="130" applyNumberFormat="1" applyFont="1" applyFill="1" applyBorder="1" applyAlignment="1">
      <alignment horizontal="right" vertical="center"/>
      <protection/>
    </xf>
    <xf numFmtId="0" fontId="89" fillId="0" borderId="0" xfId="130" applyNumberFormat="1" applyFont="1" applyBorder="1" applyAlignment="1">
      <alignment horizontal="left" vertical="center" shrinkToFit="1"/>
      <protection/>
    </xf>
    <xf numFmtId="0" fontId="87" fillId="0" borderId="14" xfId="130" applyNumberFormat="1" applyFont="1" applyBorder="1" applyAlignment="1">
      <alignment horizontal="center" vertical="center" wrapText="1"/>
      <protection/>
    </xf>
    <xf numFmtId="0" fontId="87" fillId="0" borderId="17" xfId="130" applyNumberFormat="1" applyFont="1" applyBorder="1" applyAlignment="1">
      <alignment horizontal="right" vertical="center"/>
      <protection/>
    </xf>
    <xf numFmtId="0" fontId="87" fillId="0" borderId="20" xfId="0" applyNumberFormat="1" applyFont="1" applyFill="1" applyBorder="1" applyAlignment="1">
      <alignment horizontal="center" vertical="center" wrapText="1"/>
    </xf>
    <xf numFmtId="0" fontId="87" fillId="0" borderId="21" xfId="0" applyNumberFormat="1" applyFont="1" applyFill="1" applyBorder="1" applyAlignment="1">
      <alignment horizontal="center" vertical="center" wrapText="1"/>
    </xf>
    <xf numFmtId="0" fontId="89" fillId="0" borderId="14" xfId="0" applyNumberFormat="1" applyFont="1" applyFill="1" applyBorder="1" applyAlignment="1">
      <alignment horizontal="center" vertical="center" wrapText="1"/>
    </xf>
    <xf numFmtId="0" fontId="89" fillId="0" borderId="16" xfId="0" applyNumberFormat="1" applyFont="1" applyFill="1" applyBorder="1" applyAlignment="1">
      <alignment horizontal="center" vertical="center" wrapText="1"/>
    </xf>
    <xf numFmtId="0" fontId="115" fillId="0" borderId="0" xfId="0" applyNumberFormat="1" applyFont="1" applyFill="1" applyAlignment="1">
      <alignment horizontal="left" vertical="center" wrapText="1"/>
    </xf>
    <xf numFmtId="0" fontId="115" fillId="0" borderId="0" xfId="0" applyNumberFormat="1" applyFont="1" applyFill="1" applyAlignment="1">
      <alignment horizontal="left" vertical="center"/>
    </xf>
    <xf numFmtId="0" fontId="87" fillId="0" borderId="0" xfId="135" applyFont="1" applyFill="1" applyBorder="1" applyAlignment="1" applyProtection="1">
      <alignment horizontal="right" vertical="center" wrapText="1"/>
      <protection locked="0"/>
    </xf>
    <xf numFmtId="0" fontId="95" fillId="0" borderId="0" xfId="0" applyNumberFormat="1" applyFont="1" applyFill="1" applyAlignment="1">
      <alignment horizontal="center" vertical="center"/>
    </xf>
    <xf numFmtId="0" fontId="89" fillId="0" borderId="0" xfId="135" applyFont="1" applyFill="1" applyBorder="1" applyAlignment="1" applyProtection="1">
      <alignment horizontal="left" vertical="center" wrapText="1"/>
      <protection locked="0"/>
    </xf>
    <xf numFmtId="191" fontId="87" fillId="0" borderId="23" xfId="86" applyNumberFormat="1" applyFont="1" applyBorder="1" applyAlignment="1">
      <alignment horizontal="right" vertical="center"/>
    </xf>
    <xf numFmtId="191" fontId="87" fillId="0" borderId="0" xfId="86" applyNumberFormat="1" applyFont="1" applyBorder="1" applyAlignment="1">
      <alignment horizontal="right" vertical="center"/>
    </xf>
    <xf numFmtId="191" fontId="87" fillId="0" borderId="23" xfId="86" applyNumberFormat="1" applyFont="1" applyBorder="1" applyAlignment="1">
      <alignment vertical="center"/>
    </xf>
    <xf numFmtId="191" fontId="87" fillId="0" borderId="0" xfId="86" applyNumberFormat="1" applyFont="1" applyBorder="1" applyAlignment="1">
      <alignment vertical="center"/>
    </xf>
  </cellXfs>
  <cellStyles count="15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뒤에 오는 하이퍼링크_3시군서식(국적별외국인)" xfId="69"/>
    <cellStyle name="똿뗦먛귟 [0.00]_PRODUCT DETAIL Q1" xfId="70"/>
    <cellStyle name="똿뗦먛귟_PRODUCT DETAIL Q1" xfId="71"/>
    <cellStyle name="메모" xfId="72"/>
    <cellStyle name="메모 2" xfId="73"/>
    <cellStyle name="믅됞 [0.00]_PRODUCT DETAIL Q1" xfId="74"/>
    <cellStyle name="믅됞_PRODUCT DETAIL Q1" xfId="75"/>
    <cellStyle name="Percent" xfId="76"/>
    <cellStyle name="보통" xfId="77"/>
    <cellStyle name="보통 2" xfId="78"/>
    <cellStyle name="뷭?_BOOKSHIP" xfId="79"/>
    <cellStyle name="설명 텍스트" xfId="80"/>
    <cellStyle name="설명 텍스트 2" xfId="81"/>
    <cellStyle name="셀 확인" xfId="82"/>
    <cellStyle name="셀 확인 2" xfId="83"/>
    <cellStyle name="Comma" xfId="84"/>
    <cellStyle name="Comma [0]" xfId="85"/>
    <cellStyle name="쉼표 [0] 2" xfId="86"/>
    <cellStyle name="쉼표 [0] 4" xfId="87"/>
    <cellStyle name="쉼표 [0]_030인구" xfId="88"/>
    <cellStyle name="스타일 1" xfId="89"/>
    <cellStyle name="연결된 셀" xfId="90"/>
    <cellStyle name="연결된 셀 2" xfId="91"/>
    <cellStyle name="Followed Hyperlink" xfId="92"/>
    <cellStyle name="요약" xfId="93"/>
    <cellStyle name="요약 2" xfId="94"/>
    <cellStyle name="입력" xfId="95"/>
    <cellStyle name="입력 2" xfId="96"/>
    <cellStyle name="제목" xfId="97"/>
    <cellStyle name="제목 1" xfId="98"/>
    <cellStyle name="제목 1 2" xfId="99"/>
    <cellStyle name="제목 2" xfId="100"/>
    <cellStyle name="제목 2 2" xfId="101"/>
    <cellStyle name="제목 3" xfId="102"/>
    <cellStyle name="제목 3 2" xfId="103"/>
    <cellStyle name="제목 4" xfId="104"/>
    <cellStyle name="제목 4 2" xfId="105"/>
    <cellStyle name="제목 5" xfId="106"/>
    <cellStyle name="좋음" xfId="107"/>
    <cellStyle name="좋음 2" xfId="108"/>
    <cellStyle name="출력" xfId="109"/>
    <cellStyle name="출력 2" xfId="110"/>
    <cellStyle name="콤마 [0]" xfId="111"/>
    <cellStyle name="콤마_1" xfId="112"/>
    <cellStyle name="Currency" xfId="113"/>
    <cellStyle name="Currency [0]" xfId="114"/>
    <cellStyle name="표준 10" xfId="115"/>
    <cellStyle name="표준 11" xfId="116"/>
    <cellStyle name="표준 12" xfId="117"/>
    <cellStyle name="표준 2" xfId="118"/>
    <cellStyle name="표준 2 2" xfId="119"/>
    <cellStyle name="표준 2 3" xfId="120"/>
    <cellStyle name="표준 3" xfId="121"/>
    <cellStyle name="표준 4" xfId="122"/>
    <cellStyle name="표준 5" xfId="123"/>
    <cellStyle name="표준 6" xfId="124"/>
    <cellStyle name="표준 7" xfId="125"/>
    <cellStyle name="표준 8" xfId="126"/>
    <cellStyle name="표준 9" xfId="127"/>
    <cellStyle name="표준_0202행정구역" xfId="128"/>
    <cellStyle name="표준_02편02번행정구역" xfId="129"/>
    <cellStyle name="표준_030인구" xfId="130"/>
    <cellStyle name="표준_18.외국인과의 혼인" xfId="131"/>
    <cellStyle name="표준_2.시군별 세대 및 인구(주민등록인구)" xfId="132"/>
    <cellStyle name="표준_Ⅱ.토지및기후" xfId="133"/>
    <cellStyle name="표준_4.연령별(5세계급) 및 성별인구" xfId="134"/>
    <cellStyle name="표준_6.강수량" xfId="135"/>
    <cellStyle name="표준_경제정책2" xfId="136"/>
    <cellStyle name="표준_Sheet1" xfId="137"/>
    <cellStyle name="Hyperlink" xfId="138"/>
    <cellStyle name="AeE­ [0]_PERSONAL" xfId="139"/>
    <cellStyle name="AeE­_PERSONAL" xfId="140"/>
    <cellStyle name="ALIGNMENT" xfId="141"/>
    <cellStyle name="C￥AØ_PERSONAL" xfId="142"/>
    <cellStyle name="category" xfId="143"/>
    <cellStyle name="Comma [0]_ SG&amp;A Bridge " xfId="144"/>
    <cellStyle name="comma zerodec" xfId="145"/>
    <cellStyle name="Comma_ SG&amp;A Bridge " xfId="146"/>
    <cellStyle name="Currency [0]_ SG&amp;A Bridge " xfId="147"/>
    <cellStyle name="Currency_ SG&amp;A Bridge " xfId="148"/>
    <cellStyle name="Currency1" xfId="149"/>
    <cellStyle name="Dollar (zero dec)" xfId="150"/>
    <cellStyle name="Grey" xfId="151"/>
    <cellStyle name="HEADER" xfId="152"/>
    <cellStyle name="Header1" xfId="153"/>
    <cellStyle name="Header2" xfId="154"/>
    <cellStyle name="Input [yellow]" xfId="155"/>
    <cellStyle name="Milliers [0]_Arabian Spec" xfId="156"/>
    <cellStyle name="Milliers_Arabian Spec" xfId="157"/>
    <cellStyle name="Model" xfId="158"/>
    <cellStyle name="Mon?aire [0]_Arabian Spec" xfId="159"/>
    <cellStyle name="Mon?aire_Arabian Spec" xfId="160"/>
    <cellStyle name="Normal - Style1" xfId="161"/>
    <cellStyle name="Normal_ SG&amp;A Bridge " xfId="162"/>
    <cellStyle name="Percent [2]" xfId="163"/>
    <cellStyle name="subhead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38</xdr:row>
      <xdr:rowOff>0</xdr:rowOff>
    </xdr:from>
    <xdr:ext cx="76200" cy="28575"/>
    <xdr:sp>
      <xdr:nvSpPr>
        <xdr:cNvPr id="1" name="Text Box 1"/>
        <xdr:cNvSpPr>
          <a:spLocks/>
        </xdr:cNvSpPr>
      </xdr:nvSpPr>
      <xdr:spPr>
        <a:xfrm>
          <a:off x="981075" y="8601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40</xdr:row>
      <xdr:rowOff>0</xdr:rowOff>
    </xdr:from>
    <xdr:ext cx="76200" cy="28575"/>
    <xdr:sp>
      <xdr:nvSpPr>
        <xdr:cNvPr id="2" name="Text Box 1"/>
        <xdr:cNvSpPr>
          <a:spLocks/>
        </xdr:cNvSpPr>
      </xdr:nvSpPr>
      <xdr:spPr>
        <a:xfrm>
          <a:off x="981075" y="8905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33</xdr:row>
      <xdr:rowOff>0</xdr:rowOff>
    </xdr:from>
    <xdr:ext cx="57150" cy="28575"/>
    <xdr:sp>
      <xdr:nvSpPr>
        <xdr:cNvPr id="1" name="Text Box 1"/>
        <xdr:cNvSpPr>
          <a:spLocks/>
        </xdr:cNvSpPr>
      </xdr:nvSpPr>
      <xdr:spPr>
        <a:xfrm>
          <a:off x="942975" y="83058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18</xdr:col>
      <xdr:colOff>0</xdr:colOff>
      <xdr:row>33</xdr:row>
      <xdr:rowOff>0</xdr:rowOff>
    </xdr:from>
    <xdr:ext cx="95250" cy="28575"/>
    <xdr:sp>
      <xdr:nvSpPr>
        <xdr:cNvPr id="2" name="Text Box 2"/>
        <xdr:cNvSpPr>
          <a:spLocks/>
        </xdr:cNvSpPr>
      </xdr:nvSpPr>
      <xdr:spPr>
        <a:xfrm>
          <a:off x="11601450" y="83058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19</xdr:col>
      <xdr:colOff>257175</xdr:colOff>
      <xdr:row>33</xdr:row>
      <xdr:rowOff>0</xdr:rowOff>
    </xdr:from>
    <xdr:ext cx="57150" cy="28575"/>
    <xdr:sp>
      <xdr:nvSpPr>
        <xdr:cNvPr id="3" name="Text Box 3"/>
        <xdr:cNvSpPr>
          <a:spLocks/>
        </xdr:cNvSpPr>
      </xdr:nvSpPr>
      <xdr:spPr>
        <a:xfrm>
          <a:off x="12544425" y="83058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34</xdr:row>
      <xdr:rowOff>0</xdr:rowOff>
    </xdr:from>
    <xdr:ext cx="76200" cy="28575"/>
    <xdr:sp>
      <xdr:nvSpPr>
        <xdr:cNvPr id="4" name="Text Box 1"/>
        <xdr:cNvSpPr>
          <a:spLocks/>
        </xdr:cNvSpPr>
      </xdr:nvSpPr>
      <xdr:spPr>
        <a:xfrm>
          <a:off x="942975" y="84582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33</xdr:row>
      <xdr:rowOff>0</xdr:rowOff>
    </xdr:from>
    <xdr:ext cx="57150" cy="28575"/>
    <xdr:sp>
      <xdr:nvSpPr>
        <xdr:cNvPr id="5" name="Text Box 1"/>
        <xdr:cNvSpPr>
          <a:spLocks/>
        </xdr:cNvSpPr>
      </xdr:nvSpPr>
      <xdr:spPr>
        <a:xfrm>
          <a:off x="942975" y="83058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18</xdr:col>
      <xdr:colOff>0</xdr:colOff>
      <xdr:row>33</xdr:row>
      <xdr:rowOff>0</xdr:rowOff>
    </xdr:from>
    <xdr:ext cx="95250" cy="28575"/>
    <xdr:sp>
      <xdr:nvSpPr>
        <xdr:cNvPr id="6" name="Text Box 2"/>
        <xdr:cNvSpPr>
          <a:spLocks/>
        </xdr:cNvSpPr>
      </xdr:nvSpPr>
      <xdr:spPr>
        <a:xfrm>
          <a:off x="11601450" y="8305800"/>
          <a:ext cx="95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19</xdr:col>
      <xdr:colOff>257175</xdr:colOff>
      <xdr:row>33</xdr:row>
      <xdr:rowOff>0</xdr:rowOff>
    </xdr:from>
    <xdr:ext cx="57150" cy="28575"/>
    <xdr:sp>
      <xdr:nvSpPr>
        <xdr:cNvPr id="7" name="Text Box 3"/>
        <xdr:cNvSpPr>
          <a:spLocks/>
        </xdr:cNvSpPr>
      </xdr:nvSpPr>
      <xdr:spPr>
        <a:xfrm>
          <a:off x="12544425" y="83058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30</xdr:row>
      <xdr:rowOff>0</xdr:rowOff>
    </xdr:from>
    <xdr:ext cx="76200" cy="28575"/>
    <xdr:sp>
      <xdr:nvSpPr>
        <xdr:cNvPr id="1" name="Text Box 1"/>
        <xdr:cNvSpPr>
          <a:spLocks/>
        </xdr:cNvSpPr>
      </xdr:nvSpPr>
      <xdr:spPr>
        <a:xfrm>
          <a:off x="1228725" y="869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29</xdr:row>
      <xdr:rowOff>0</xdr:rowOff>
    </xdr:from>
    <xdr:ext cx="76200" cy="28575"/>
    <xdr:sp>
      <xdr:nvSpPr>
        <xdr:cNvPr id="2" name="Text Box 1"/>
        <xdr:cNvSpPr>
          <a:spLocks/>
        </xdr:cNvSpPr>
      </xdr:nvSpPr>
      <xdr:spPr>
        <a:xfrm>
          <a:off x="1228725" y="85248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29</xdr:row>
      <xdr:rowOff>0</xdr:rowOff>
    </xdr:from>
    <xdr:ext cx="28575" cy="28575"/>
    <xdr:sp>
      <xdr:nvSpPr>
        <xdr:cNvPr id="1" name="Text Box 1"/>
        <xdr:cNvSpPr>
          <a:spLocks/>
        </xdr:cNvSpPr>
      </xdr:nvSpPr>
      <xdr:spPr>
        <a:xfrm>
          <a:off x="1304925" y="84105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29</xdr:row>
      <xdr:rowOff>0</xdr:rowOff>
    </xdr:from>
    <xdr:ext cx="28575" cy="28575"/>
    <xdr:sp>
      <xdr:nvSpPr>
        <xdr:cNvPr id="2" name="Text Box 1"/>
        <xdr:cNvSpPr>
          <a:spLocks/>
        </xdr:cNvSpPr>
      </xdr:nvSpPr>
      <xdr:spPr>
        <a:xfrm>
          <a:off x="1304925" y="84105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32</xdr:row>
      <xdr:rowOff>0</xdr:rowOff>
    </xdr:from>
    <xdr:ext cx="76200" cy="28575"/>
    <xdr:sp>
      <xdr:nvSpPr>
        <xdr:cNvPr id="1" name="Text Box 1"/>
        <xdr:cNvSpPr>
          <a:spLocks/>
        </xdr:cNvSpPr>
      </xdr:nvSpPr>
      <xdr:spPr>
        <a:xfrm>
          <a:off x="1057275" y="8334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32</xdr:row>
      <xdr:rowOff>0</xdr:rowOff>
    </xdr:from>
    <xdr:ext cx="76200" cy="28575"/>
    <xdr:sp>
      <xdr:nvSpPr>
        <xdr:cNvPr id="2" name="Text Box 1"/>
        <xdr:cNvSpPr>
          <a:spLocks/>
        </xdr:cNvSpPr>
      </xdr:nvSpPr>
      <xdr:spPr>
        <a:xfrm>
          <a:off x="1057275" y="8334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31</xdr:row>
      <xdr:rowOff>0</xdr:rowOff>
    </xdr:from>
    <xdr:ext cx="76200" cy="28575"/>
    <xdr:sp>
      <xdr:nvSpPr>
        <xdr:cNvPr id="3" name="Text Box 1"/>
        <xdr:cNvSpPr>
          <a:spLocks/>
        </xdr:cNvSpPr>
      </xdr:nvSpPr>
      <xdr:spPr>
        <a:xfrm>
          <a:off x="1057275" y="8181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</xdr:col>
      <xdr:colOff>257175</xdr:colOff>
      <xdr:row>31</xdr:row>
      <xdr:rowOff>0</xdr:rowOff>
    </xdr:from>
    <xdr:ext cx="76200" cy="28575"/>
    <xdr:sp>
      <xdr:nvSpPr>
        <xdr:cNvPr id="4" name="Text Box 1"/>
        <xdr:cNvSpPr>
          <a:spLocks/>
        </xdr:cNvSpPr>
      </xdr:nvSpPr>
      <xdr:spPr>
        <a:xfrm>
          <a:off x="1057275" y="8181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32</xdr:row>
      <xdr:rowOff>0</xdr:rowOff>
    </xdr:from>
    <xdr:ext cx="76200" cy="28575"/>
    <xdr:sp>
      <xdr:nvSpPr>
        <xdr:cNvPr id="1" name="Text Box 1"/>
        <xdr:cNvSpPr>
          <a:spLocks/>
        </xdr:cNvSpPr>
      </xdr:nvSpPr>
      <xdr:spPr>
        <a:xfrm>
          <a:off x="1095375" y="8372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Normal="90" zoomScaleSheetLayoutView="100" zoomScalePageLayoutView="0" workbookViewId="0" topLeftCell="A1">
      <pane xSplit="1" ySplit="11" topLeftCell="B12" activePane="bottomRight" state="frozen"/>
      <selection pane="topLeft" activeCell="P50" sqref="P50"/>
      <selection pane="topRight" activeCell="A1" sqref="A1"/>
      <selection pane="bottomLeft" activeCell="A1" sqref="A1"/>
      <selection pane="bottomRight" activeCell="E5" sqref="E5"/>
    </sheetView>
  </sheetViews>
  <sheetFormatPr defaultColWidth="7.99609375" defaultRowHeight="13.5"/>
  <cols>
    <col min="1" max="1" width="6.99609375" style="236" customWidth="1"/>
    <col min="2" max="2" width="8.4453125" style="132" customWidth="1"/>
    <col min="3" max="3" width="8.6640625" style="235" customWidth="1"/>
    <col min="4" max="4" width="9.10546875" style="235" customWidth="1"/>
    <col min="5" max="7" width="8.5546875" style="235" customWidth="1"/>
    <col min="8" max="8" width="8.77734375" style="235" customWidth="1"/>
    <col min="9" max="9" width="7.3359375" style="235" customWidth="1"/>
    <col min="10" max="10" width="6.77734375" style="235" customWidth="1"/>
    <col min="11" max="11" width="6.99609375" style="235" customWidth="1"/>
    <col min="12" max="12" width="6.77734375" style="235" customWidth="1"/>
    <col min="13" max="13" width="7.3359375" style="237" customWidth="1"/>
    <col min="14" max="14" width="9.3359375" style="235" customWidth="1"/>
    <col min="15" max="16" width="7.77734375" style="235" customWidth="1"/>
    <col min="17" max="17" width="7.5546875" style="236" customWidth="1"/>
    <col min="18" max="20" width="0.23046875" style="236" customWidth="1"/>
    <col min="21" max="16384" width="7.99609375" style="236" customWidth="1"/>
  </cols>
  <sheetData>
    <row r="1" spans="1:17" s="125" customFormat="1" ht="11.25" customHeight="1">
      <c r="A1" s="121" t="s">
        <v>416</v>
      </c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2"/>
      <c r="N1" s="123"/>
      <c r="O1" s="123"/>
      <c r="P1" s="123"/>
      <c r="Q1" s="124" t="s">
        <v>417</v>
      </c>
    </row>
    <row r="2" spans="1:17" s="130" customFormat="1" ht="12" customHeight="1">
      <c r="A2" s="126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7"/>
      <c r="N2" s="128"/>
      <c r="O2" s="128"/>
      <c r="P2" s="128"/>
      <c r="Q2" s="129"/>
    </row>
    <row r="3" spans="1:17" s="131" customFormat="1" ht="21.75" customHeight="1">
      <c r="A3" s="1276" t="s">
        <v>1621</v>
      </c>
      <c r="B3" s="1276"/>
      <c r="C3" s="1276"/>
      <c r="D3" s="1276"/>
      <c r="E3" s="1276"/>
      <c r="F3" s="1276"/>
      <c r="G3" s="1276"/>
      <c r="H3" s="1276"/>
      <c r="I3" s="1277" t="s">
        <v>1622</v>
      </c>
      <c r="J3" s="1277"/>
      <c r="K3" s="1277"/>
      <c r="L3" s="1277"/>
      <c r="M3" s="1277"/>
      <c r="N3" s="1277"/>
      <c r="O3" s="1277"/>
      <c r="P3" s="1277"/>
      <c r="Q3" s="1277"/>
    </row>
    <row r="4" spans="1:17" s="2" customFormat="1" ht="12.75" customHeight="1">
      <c r="A4" s="2" t="s">
        <v>322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"/>
      <c r="N4" s="133"/>
      <c r="O4" s="133"/>
      <c r="P4" s="133"/>
      <c r="Q4" s="134"/>
    </row>
    <row r="5" spans="1:17" s="2" customFormat="1" ht="12.75" customHeight="1">
      <c r="A5" s="135" t="s">
        <v>527</v>
      </c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6"/>
      <c r="N5" s="138"/>
      <c r="O5" s="137"/>
      <c r="P5" s="137"/>
      <c r="Q5" s="139" t="s">
        <v>35</v>
      </c>
    </row>
    <row r="6" spans="1:17" s="2" customFormat="1" ht="3" customHeight="1">
      <c r="A6" s="1278" t="s">
        <v>165</v>
      </c>
      <c r="B6" s="132"/>
      <c r="C6" s="140"/>
      <c r="D6" s="141"/>
      <c r="E6" s="141"/>
      <c r="F6" s="141"/>
      <c r="G6" s="141"/>
      <c r="H6" s="141"/>
      <c r="I6" s="141"/>
      <c r="J6" s="141"/>
      <c r="K6" s="142"/>
      <c r="L6" s="142"/>
      <c r="M6" s="143"/>
      <c r="N6" s="144"/>
      <c r="O6" s="1"/>
      <c r="P6" s="1"/>
      <c r="Q6" s="1281" t="s">
        <v>121</v>
      </c>
    </row>
    <row r="7" spans="1:17" s="2" customFormat="1" ht="15" customHeight="1">
      <c r="A7" s="1279"/>
      <c r="B7" s="145" t="s">
        <v>1623</v>
      </c>
      <c r="C7" s="1283" t="s">
        <v>1624</v>
      </c>
      <c r="D7" s="1284"/>
      <c r="E7" s="1284"/>
      <c r="F7" s="1284"/>
      <c r="G7" s="1284"/>
      <c r="H7" s="1284"/>
      <c r="I7" s="1285" t="s">
        <v>1625</v>
      </c>
      <c r="J7" s="1285"/>
      <c r="K7" s="1280"/>
      <c r="L7" s="1286" t="s">
        <v>1626</v>
      </c>
      <c r="M7" s="1286" t="s">
        <v>1627</v>
      </c>
      <c r="N7" s="1290" t="s">
        <v>1628</v>
      </c>
      <c r="O7" s="146" t="s">
        <v>166</v>
      </c>
      <c r="P7" s="1"/>
      <c r="Q7" s="1282"/>
    </row>
    <row r="8" spans="1:17" s="2" customFormat="1" ht="15" customHeight="1">
      <c r="A8" s="1279"/>
      <c r="B8" s="145"/>
      <c r="C8" s="147" t="s">
        <v>323</v>
      </c>
      <c r="D8" s="146"/>
      <c r="E8" s="148"/>
      <c r="F8" s="147" t="s">
        <v>309</v>
      </c>
      <c r="G8" s="1"/>
      <c r="H8" s="149"/>
      <c r="I8" s="1288" t="s">
        <v>1629</v>
      </c>
      <c r="J8" s="1"/>
      <c r="K8" s="149"/>
      <c r="L8" s="1287"/>
      <c r="M8" s="1286"/>
      <c r="N8" s="1290"/>
      <c r="O8" s="146"/>
      <c r="P8" s="1"/>
      <c r="Q8" s="1282"/>
    </row>
    <row r="9" spans="1:17" s="2" customFormat="1" ht="15" customHeight="1">
      <c r="A9" s="1279"/>
      <c r="B9" s="132" t="s">
        <v>95</v>
      </c>
      <c r="C9" s="150"/>
      <c r="D9" s="151" t="s">
        <v>311</v>
      </c>
      <c r="E9" s="151" t="s">
        <v>312</v>
      </c>
      <c r="F9" s="150"/>
      <c r="G9" s="151" t="s">
        <v>311</v>
      </c>
      <c r="H9" s="151" t="s">
        <v>312</v>
      </c>
      <c r="I9" s="1289"/>
      <c r="J9" s="151" t="s">
        <v>311</v>
      </c>
      <c r="K9" s="151" t="s">
        <v>312</v>
      </c>
      <c r="L9" s="1287"/>
      <c r="M9" s="1286"/>
      <c r="N9" s="1290"/>
      <c r="O9" s="152" t="s">
        <v>97</v>
      </c>
      <c r="P9" s="153" t="s">
        <v>200</v>
      </c>
      <c r="Q9" s="1282"/>
    </row>
    <row r="10" spans="1:17" s="2" customFormat="1" ht="12">
      <c r="A10" s="1279"/>
      <c r="B10" s="150" t="s">
        <v>477</v>
      </c>
      <c r="C10" s="150" t="s">
        <v>161</v>
      </c>
      <c r="D10" s="154" t="s">
        <v>167</v>
      </c>
      <c r="E10" s="149" t="s">
        <v>168</v>
      </c>
      <c r="F10" s="150" t="s">
        <v>172</v>
      </c>
      <c r="G10" s="154" t="s">
        <v>167</v>
      </c>
      <c r="H10" s="149" t="s">
        <v>168</v>
      </c>
      <c r="I10" s="1289"/>
      <c r="J10" s="154" t="s">
        <v>167</v>
      </c>
      <c r="K10" s="154" t="s">
        <v>168</v>
      </c>
      <c r="L10" s="1287"/>
      <c r="M10" s="1286"/>
      <c r="N10" s="1290"/>
      <c r="O10" s="155" t="s">
        <v>173</v>
      </c>
      <c r="P10" s="156" t="s">
        <v>169</v>
      </c>
      <c r="Q10" s="1282"/>
    </row>
    <row r="11" spans="1:17" s="2" customFormat="1" ht="3" customHeight="1">
      <c r="A11" s="1280"/>
      <c r="B11" s="157"/>
      <c r="C11" s="158"/>
      <c r="D11" s="159"/>
      <c r="E11" s="160"/>
      <c r="F11" s="161"/>
      <c r="G11" s="158"/>
      <c r="H11" s="159"/>
      <c r="I11" s="159"/>
      <c r="J11" s="157"/>
      <c r="K11" s="159"/>
      <c r="L11" s="159"/>
      <c r="M11" s="159"/>
      <c r="N11" s="162"/>
      <c r="O11" s="163"/>
      <c r="P11" s="164"/>
      <c r="Q11" s="1283"/>
    </row>
    <row r="12" spans="1:17" s="2" customFormat="1" ht="11.25" customHeight="1">
      <c r="A12" s="165" t="s">
        <v>957</v>
      </c>
      <c r="B12" s="166">
        <v>589196</v>
      </c>
      <c r="C12" s="167">
        <f>SUM(D12:E12)</f>
        <v>3004668</v>
      </c>
      <c r="D12" s="167">
        <v>1501952</v>
      </c>
      <c r="E12" s="167">
        <v>1502716</v>
      </c>
      <c r="F12" s="168" t="s">
        <v>958</v>
      </c>
      <c r="G12" s="168" t="s">
        <v>958</v>
      </c>
      <c r="H12" s="168" t="s">
        <v>958</v>
      </c>
      <c r="I12" s="168" t="s">
        <v>958</v>
      </c>
      <c r="J12" s="168" t="s">
        <v>958</v>
      </c>
      <c r="K12" s="168" t="s">
        <v>958</v>
      </c>
      <c r="L12" s="169">
        <f>(C12-2956214)/2956214*100</f>
        <v>1.6390559005538843</v>
      </c>
      <c r="M12" s="170">
        <f aca="true" t="shared" si="0" ref="M12:M26">C12/B12</f>
        <v>5.09960692197503</v>
      </c>
      <c r="N12" s="168" t="s">
        <v>958</v>
      </c>
      <c r="O12" s="169">
        <v>341.480678354438</v>
      </c>
      <c r="P12" s="171">
        <v>8798.94</v>
      </c>
      <c r="Q12" s="172" t="s">
        <v>957</v>
      </c>
    </row>
    <row r="13" spans="1:17" s="2" customFormat="1" ht="11.25" customHeight="1">
      <c r="A13" s="165" t="s">
        <v>959</v>
      </c>
      <c r="B13" s="166">
        <v>599487</v>
      </c>
      <c r="C13" s="167">
        <f>SUM(D13:E13)</f>
        <v>3038082</v>
      </c>
      <c r="D13" s="167">
        <v>1518286</v>
      </c>
      <c r="E13" s="167">
        <v>1519796</v>
      </c>
      <c r="F13" s="168" t="s">
        <v>958</v>
      </c>
      <c r="G13" s="168" t="s">
        <v>958</v>
      </c>
      <c r="H13" s="168" t="s">
        <v>958</v>
      </c>
      <c r="I13" s="168" t="s">
        <v>958</v>
      </c>
      <c r="J13" s="168" t="s">
        <v>958</v>
      </c>
      <c r="K13" s="168" t="s">
        <v>958</v>
      </c>
      <c r="L13" s="169">
        <f aca="true" t="shared" si="1" ref="L13:L42">(C13-C12)/C12*100</f>
        <v>1.1120696196717907</v>
      </c>
      <c r="M13" s="170">
        <f t="shared" si="0"/>
        <v>5.067802971540667</v>
      </c>
      <c r="N13" s="168" t="s">
        <v>958</v>
      </c>
      <c r="O13" s="169">
        <v>344.9586639854935</v>
      </c>
      <c r="P13" s="171">
        <v>8807.09</v>
      </c>
      <c r="Q13" s="172" t="s">
        <v>959</v>
      </c>
    </row>
    <row r="14" spans="1:17" s="2" customFormat="1" ht="11.25" customHeight="1">
      <c r="A14" s="165" t="s">
        <v>960</v>
      </c>
      <c r="B14" s="166">
        <v>611116</v>
      </c>
      <c r="C14" s="167">
        <f>SUM(D14:E14)</f>
        <v>3038329</v>
      </c>
      <c r="D14" s="167">
        <v>1527290</v>
      </c>
      <c r="E14" s="167">
        <v>1511039</v>
      </c>
      <c r="F14" s="173">
        <v>3036910</v>
      </c>
      <c r="G14" s="173">
        <v>1526511</v>
      </c>
      <c r="H14" s="173">
        <v>1510399</v>
      </c>
      <c r="I14" s="167">
        <v>1419</v>
      </c>
      <c r="J14" s="167">
        <v>779</v>
      </c>
      <c r="K14" s="167">
        <v>640</v>
      </c>
      <c r="L14" s="169">
        <f t="shared" si="1"/>
        <v>0.008130129469843143</v>
      </c>
      <c r="M14" s="170">
        <f t="shared" si="0"/>
        <v>4.971771316738557</v>
      </c>
      <c r="N14" s="168" t="s">
        <v>958</v>
      </c>
      <c r="O14" s="169">
        <v>343.95606261631883</v>
      </c>
      <c r="P14" s="171">
        <v>8833.48</v>
      </c>
      <c r="Q14" s="172" t="s">
        <v>960</v>
      </c>
    </row>
    <row r="15" spans="1:17" s="2" customFormat="1" ht="11.25" customHeight="1">
      <c r="A15" s="165" t="s">
        <v>961</v>
      </c>
      <c r="B15" s="166">
        <v>624299</v>
      </c>
      <c r="C15" s="167">
        <f>SUM(D15:E15)</f>
        <v>3056198</v>
      </c>
      <c r="D15" s="167">
        <v>1535497</v>
      </c>
      <c r="E15" s="167">
        <v>1520701</v>
      </c>
      <c r="F15" s="173">
        <v>3054816</v>
      </c>
      <c r="G15" s="173">
        <v>1534738</v>
      </c>
      <c r="H15" s="173">
        <v>1520078</v>
      </c>
      <c r="I15" s="167">
        <v>1382</v>
      </c>
      <c r="J15" s="167">
        <v>759</v>
      </c>
      <c r="K15" s="167">
        <v>623</v>
      </c>
      <c r="L15" s="169">
        <f t="shared" si="1"/>
        <v>0.5881193247999147</v>
      </c>
      <c r="M15" s="170">
        <f t="shared" si="0"/>
        <v>4.895407489039707</v>
      </c>
      <c r="N15" s="168" t="s">
        <v>958</v>
      </c>
      <c r="O15" s="169">
        <v>345.91784530686897</v>
      </c>
      <c r="P15" s="171">
        <v>8835.04</v>
      </c>
      <c r="Q15" s="172" t="s">
        <v>961</v>
      </c>
    </row>
    <row r="16" spans="1:17" s="2" customFormat="1" ht="11.25" customHeight="1">
      <c r="A16" s="165" t="s">
        <v>962</v>
      </c>
      <c r="B16" s="174" t="s">
        <v>963</v>
      </c>
      <c r="C16" s="175" t="s">
        <v>964</v>
      </c>
      <c r="D16" s="175" t="s">
        <v>965</v>
      </c>
      <c r="E16" s="175" t="s">
        <v>966</v>
      </c>
      <c r="F16" s="176" t="s">
        <v>967</v>
      </c>
      <c r="G16" s="176" t="s">
        <v>968</v>
      </c>
      <c r="H16" s="176" t="s">
        <v>969</v>
      </c>
      <c r="I16" s="175" t="s">
        <v>970</v>
      </c>
      <c r="J16" s="175" t="s">
        <v>971</v>
      </c>
      <c r="K16" s="175" t="s">
        <v>972</v>
      </c>
      <c r="L16" s="169">
        <f>(3001179-C15)/C15*100</f>
        <v>-1.8002433088432097</v>
      </c>
      <c r="M16" s="170">
        <f t="shared" si="0"/>
        <v>4.5850046748675455</v>
      </c>
      <c r="N16" s="177" t="s">
        <v>1630</v>
      </c>
      <c r="O16" s="178" t="s">
        <v>973</v>
      </c>
      <c r="P16" s="175" t="s">
        <v>974</v>
      </c>
      <c r="Q16" s="172" t="s">
        <v>962</v>
      </c>
    </row>
    <row r="17" spans="1:17" s="2" customFormat="1" ht="11.25" customHeight="1">
      <c r="A17" s="165" t="s">
        <v>975</v>
      </c>
      <c r="B17" s="166">
        <v>664415</v>
      </c>
      <c r="C17" s="167">
        <f>SUM(D17:E17)</f>
        <v>3009102</v>
      </c>
      <c r="D17" s="167">
        <v>1509666</v>
      </c>
      <c r="E17" s="167">
        <v>1499436</v>
      </c>
      <c r="F17" s="173">
        <v>3007841</v>
      </c>
      <c r="G17" s="173">
        <v>1509008</v>
      </c>
      <c r="H17" s="173">
        <v>1498833</v>
      </c>
      <c r="I17" s="167">
        <v>1261</v>
      </c>
      <c r="J17" s="167">
        <v>658</v>
      </c>
      <c r="K17" s="167">
        <v>603</v>
      </c>
      <c r="L17" s="169">
        <f>(C17-3001179)/3001179*100</f>
        <v>0.2639962494739567</v>
      </c>
      <c r="M17" s="170">
        <f t="shared" si="0"/>
        <v>4.528949527027535</v>
      </c>
      <c r="N17" s="168" t="s">
        <v>958</v>
      </c>
      <c r="O17" s="169">
        <v>340.0995285785814</v>
      </c>
      <c r="P17" s="171">
        <v>8847.71</v>
      </c>
      <c r="Q17" s="172" t="s">
        <v>975</v>
      </c>
    </row>
    <row r="18" spans="1:17" s="2" customFormat="1" ht="11.25" customHeight="1">
      <c r="A18" s="165" t="s">
        <v>976</v>
      </c>
      <c r="B18" s="166">
        <v>676229</v>
      </c>
      <c r="C18" s="167">
        <f>SUM(D18:E18)</f>
        <v>3030727</v>
      </c>
      <c r="D18" s="167">
        <v>1514827</v>
      </c>
      <c r="E18" s="167">
        <v>1515900</v>
      </c>
      <c r="F18" s="173">
        <v>3029518</v>
      </c>
      <c r="G18" s="173">
        <v>1514202</v>
      </c>
      <c r="H18" s="173">
        <v>1515316</v>
      </c>
      <c r="I18" s="167">
        <v>1209</v>
      </c>
      <c r="J18" s="167">
        <v>625</v>
      </c>
      <c r="K18" s="167">
        <v>584</v>
      </c>
      <c r="L18" s="169">
        <f t="shared" si="1"/>
        <v>0.7186529403124254</v>
      </c>
      <c r="M18" s="170">
        <f t="shared" si="0"/>
        <v>4.481805719660056</v>
      </c>
      <c r="N18" s="168" t="s">
        <v>958</v>
      </c>
      <c r="O18" s="169">
        <v>342.43877691680166</v>
      </c>
      <c r="P18" s="171">
        <v>8850.42</v>
      </c>
      <c r="Q18" s="172" t="s">
        <v>976</v>
      </c>
    </row>
    <row r="19" spans="1:17" s="2" customFormat="1" ht="11.25" customHeight="1">
      <c r="A19" s="165" t="s">
        <v>977</v>
      </c>
      <c r="B19" s="166">
        <v>690675</v>
      </c>
      <c r="C19" s="167">
        <f>SUM(D19:E19)</f>
        <v>3019947</v>
      </c>
      <c r="D19" s="167">
        <v>1507944</v>
      </c>
      <c r="E19" s="167">
        <v>1512003</v>
      </c>
      <c r="F19" s="173">
        <v>3018830</v>
      </c>
      <c r="G19" s="173">
        <v>1507358</v>
      </c>
      <c r="H19" s="173">
        <v>1511472</v>
      </c>
      <c r="I19" s="167">
        <v>1117</v>
      </c>
      <c r="J19" s="167">
        <v>586</v>
      </c>
      <c r="K19" s="167">
        <v>531</v>
      </c>
      <c r="L19" s="169">
        <f t="shared" si="1"/>
        <v>-0.3556902353791681</v>
      </c>
      <c r="M19" s="170">
        <f t="shared" si="0"/>
        <v>4.372457378651319</v>
      </c>
      <c r="N19" s="168" t="s">
        <v>958</v>
      </c>
      <c r="O19" s="169">
        <v>341.2049491403631</v>
      </c>
      <c r="P19" s="171">
        <v>8850.83</v>
      </c>
      <c r="Q19" s="172" t="s">
        <v>977</v>
      </c>
    </row>
    <row r="20" spans="1:17" s="2" customFormat="1" ht="11.25" customHeight="1">
      <c r="A20" s="165" t="s">
        <v>978</v>
      </c>
      <c r="B20" s="166">
        <v>468223</v>
      </c>
      <c r="C20" s="167">
        <f>SUM(D20:E20)</f>
        <v>2002684</v>
      </c>
      <c r="D20" s="167">
        <v>997802</v>
      </c>
      <c r="E20" s="167">
        <v>1004882</v>
      </c>
      <c r="F20" s="173">
        <v>2001923</v>
      </c>
      <c r="G20" s="173">
        <v>997384</v>
      </c>
      <c r="H20" s="173">
        <v>1004539</v>
      </c>
      <c r="I20" s="167">
        <v>761</v>
      </c>
      <c r="J20" s="167">
        <v>418</v>
      </c>
      <c r="K20" s="167">
        <v>343</v>
      </c>
      <c r="L20" s="169">
        <f t="shared" si="1"/>
        <v>-33.68479645503712</v>
      </c>
      <c r="M20" s="170">
        <f t="shared" si="0"/>
        <v>4.277201248123223</v>
      </c>
      <c r="N20" s="168" t="s">
        <v>958</v>
      </c>
      <c r="O20" s="169">
        <v>240.80301177511726</v>
      </c>
      <c r="P20" s="171">
        <v>8316.69</v>
      </c>
      <c r="Q20" s="172" t="s">
        <v>978</v>
      </c>
    </row>
    <row r="21" spans="1:17" s="2" customFormat="1" ht="11.25" customHeight="1">
      <c r="A21" s="165" t="s">
        <v>979</v>
      </c>
      <c r="B21" s="179" t="s">
        <v>1040</v>
      </c>
      <c r="C21" s="175" t="s">
        <v>980</v>
      </c>
      <c r="D21" s="175" t="s">
        <v>981</v>
      </c>
      <c r="E21" s="175" t="s">
        <v>982</v>
      </c>
      <c r="F21" s="176" t="s">
        <v>983</v>
      </c>
      <c r="G21" s="176" t="s">
        <v>984</v>
      </c>
      <c r="H21" s="176" t="s">
        <v>985</v>
      </c>
      <c r="I21" s="175" t="s">
        <v>986</v>
      </c>
      <c r="J21" s="175" t="s">
        <v>987</v>
      </c>
      <c r="K21" s="175" t="s">
        <v>988</v>
      </c>
      <c r="L21" s="180">
        <f>(2013926-C20)/C20*100</f>
        <v>0.5613466727651493</v>
      </c>
      <c r="M21" s="170">
        <f t="shared" si="0"/>
        <v>4.206739385634731</v>
      </c>
      <c r="N21" s="177" t="s">
        <v>1631</v>
      </c>
      <c r="O21" s="178" t="s">
        <v>989</v>
      </c>
      <c r="P21" s="175" t="s">
        <v>990</v>
      </c>
      <c r="Q21" s="172" t="s">
        <v>979</v>
      </c>
    </row>
    <row r="22" spans="1:17" s="2" customFormat="1" ht="11.25" customHeight="1">
      <c r="A22" s="165" t="s">
        <v>991</v>
      </c>
      <c r="B22" s="166">
        <v>497628</v>
      </c>
      <c r="C22" s="167">
        <f>SUM(D22:E22)</f>
        <v>1882306</v>
      </c>
      <c r="D22" s="167">
        <v>942627</v>
      </c>
      <c r="E22" s="167">
        <v>939679</v>
      </c>
      <c r="F22" s="173">
        <v>1881650</v>
      </c>
      <c r="G22" s="173">
        <v>942275</v>
      </c>
      <c r="H22" s="173">
        <v>939375</v>
      </c>
      <c r="I22" s="168" t="s">
        <v>958</v>
      </c>
      <c r="J22" s="168" t="s">
        <v>958</v>
      </c>
      <c r="K22" s="168" t="s">
        <v>958</v>
      </c>
      <c r="L22" s="180">
        <f>(C22-2013926)/2013926*100</f>
        <v>-6.535493359736157</v>
      </c>
      <c r="M22" s="170">
        <f t="shared" si="0"/>
        <v>3.782556447788308</v>
      </c>
      <c r="N22" s="181" t="s">
        <v>992</v>
      </c>
      <c r="O22" s="169">
        <v>226.2748732670006</v>
      </c>
      <c r="P22" s="171">
        <v>8318.67</v>
      </c>
      <c r="Q22" s="172" t="s">
        <v>991</v>
      </c>
    </row>
    <row r="23" spans="1:17" s="2" customFormat="1" ht="11.25" customHeight="1">
      <c r="A23" s="165" t="s">
        <v>993</v>
      </c>
      <c r="B23" s="166">
        <v>511843</v>
      </c>
      <c r="C23" s="167">
        <f>SUM(D23:E23)</f>
        <v>1872095</v>
      </c>
      <c r="D23" s="167">
        <v>938873</v>
      </c>
      <c r="E23" s="167">
        <v>933222</v>
      </c>
      <c r="F23" s="173">
        <v>1870723</v>
      </c>
      <c r="G23" s="173">
        <v>938142</v>
      </c>
      <c r="H23" s="173">
        <v>932581</v>
      </c>
      <c r="I23" s="167">
        <v>1372</v>
      </c>
      <c r="J23" s="167">
        <v>731</v>
      </c>
      <c r="K23" s="167">
        <v>641</v>
      </c>
      <c r="L23" s="180">
        <f t="shared" si="1"/>
        <v>-0.5424729029180165</v>
      </c>
      <c r="M23" s="170">
        <f t="shared" si="0"/>
        <v>3.657557102470875</v>
      </c>
      <c r="N23" s="182" t="s">
        <v>1632</v>
      </c>
      <c r="O23" s="169">
        <v>224.928962339527</v>
      </c>
      <c r="P23" s="171">
        <v>8323.05</v>
      </c>
      <c r="Q23" s="172" t="s">
        <v>993</v>
      </c>
    </row>
    <row r="24" spans="1:17" s="2" customFormat="1" ht="11.25" customHeight="1">
      <c r="A24" s="165" t="s">
        <v>994</v>
      </c>
      <c r="B24" s="166">
        <v>524727</v>
      </c>
      <c r="C24" s="167">
        <f>SUM(D24:E24)</f>
        <v>1857911</v>
      </c>
      <c r="D24" s="167">
        <v>932962</v>
      </c>
      <c r="E24" s="167">
        <v>924949</v>
      </c>
      <c r="F24" s="173">
        <v>1856333</v>
      </c>
      <c r="G24" s="173">
        <v>932119</v>
      </c>
      <c r="H24" s="173">
        <v>924214</v>
      </c>
      <c r="I24" s="167">
        <v>1578</v>
      </c>
      <c r="J24" s="167">
        <v>843</v>
      </c>
      <c r="K24" s="167">
        <v>735</v>
      </c>
      <c r="L24" s="180">
        <f t="shared" si="1"/>
        <v>-0.7576538583779135</v>
      </c>
      <c r="M24" s="170">
        <f t="shared" si="0"/>
        <v>3.5407192692581093</v>
      </c>
      <c r="N24" s="181">
        <v>160283</v>
      </c>
      <c r="O24" s="169">
        <v>222.45609035646166</v>
      </c>
      <c r="P24" s="171">
        <v>8351.81</v>
      </c>
      <c r="Q24" s="172" t="s">
        <v>994</v>
      </c>
    </row>
    <row r="25" spans="1:17" s="2" customFormat="1" ht="11.25" customHeight="1">
      <c r="A25" s="165" t="s">
        <v>995</v>
      </c>
      <c r="B25" s="166">
        <v>533852</v>
      </c>
      <c r="C25" s="167">
        <f>SUM(D25:E25)</f>
        <v>1844692</v>
      </c>
      <c r="D25" s="167">
        <v>926294</v>
      </c>
      <c r="E25" s="167">
        <v>918398</v>
      </c>
      <c r="F25" s="173">
        <v>1842157</v>
      </c>
      <c r="G25" s="173">
        <v>924752</v>
      </c>
      <c r="H25" s="173">
        <v>917405</v>
      </c>
      <c r="I25" s="167">
        <v>2535</v>
      </c>
      <c r="J25" s="167">
        <v>1542</v>
      </c>
      <c r="K25" s="167">
        <v>993</v>
      </c>
      <c r="L25" s="180">
        <f t="shared" si="1"/>
        <v>-0.7114980211646307</v>
      </c>
      <c r="M25" s="170">
        <f t="shared" si="0"/>
        <v>3.455437087432472</v>
      </c>
      <c r="N25" s="181">
        <v>165374</v>
      </c>
      <c r="O25" s="169">
        <v>220.45520546389966</v>
      </c>
      <c r="P25" s="171">
        <v>8367.65</v>
      </c>
      <c r="Q25" s="172" t="s">
        <v>995</v>
      </c>
    </row>
    <row r="26" spans="1:17" s="2" customFormat="1" ht="11.25" customHeight="1">
      <c r="A26" s="165" t="s">
        <v>996</v>
      </c>
      <c r="B26" s="179" t="s">
        <v>1041</v>
      </c>
      <c r="C26" s="175" t="s">
        <v>997</v>
      </c>
      <c r="D26" s="175" t="s">
        <v>998</v>
      </c>
      <c r="E26" s="175" t="s">
        <v>999</v>
      </c>
      <c r="F26" s="176" t="s">
        <v>1000</v>
      </c>
      <c r="G26" s="176" t="s">
        <v>1001</v>
      </c>
      <c r="H26" s="176" t="s">
        <v>1002</v>
      </c>
      <c r="I26" s="175" t="s">
        <v>1003</v>
      </c>
      <c r="J26" s="175" t="s">
        <v>1004</v>
      </c>
      <c r="K26" s="175" t="s">
        <v>1039</v>
      </c>
      <c r="L26" s="180">
        <f>(1766854-C25)/C25*100</f>
        <v>-4.219566193163954</v>
      </c>
      <c r="M26" s="170">
        <f t="shared" si="0"/>
        <v>3.4323373487422466</v>
      </c>
      <c r="N26" s="177" t="s">
        <v>1633</v>
      </c>
      <c r="O26" s="178" t="s">
        <v>1005</v>
      </c>
      <c r="P26" s="175" t="s">
        <v>1006</v>
      </c>
      <c r="Q26" s="172" t="s">
        <v>996</v>
      </c>
    </row>
    <row r="27" spans="1:17" s="2" customFormat="1" ht="11.25" customHeight="1">
      <c r="A27" s="165" t="s">
        <v>170</v>
      </c>
      <c r="B27" s="166">
        <v>552450</v>
      </c>
      <c r="C27" s="167">
        <f>SUM(D27:E27)</f>
        <v>1855346</v>
      </c>
      <c r="D27" s="167">
        <v>931357</v>
      </c>
      <c r="E27" s="167">
        <v>923989</v>
      </c>
      <c r="F27" s="173">
        <v>1852361</v>
      </c>
      <c r="G27" s="173">
        <v>929584</v>
      </c>
      <c r="H27" s="173">
        <v>922777</v>
      </c>
      <c r="I27" s="167">
        <v>2985</v>
      </c>
      <c r="J27" s="167">
        <v>1773</v>
      </c>
      <c r="K27" s="167">
        <v>1212</v>
      </c>
      <c r="L27" s="180">
        <f>(C27-C25)/C25*100</f>
        <v>0.5775489892079545</v>
      </c>
      <c r="M27" s="170">
        <f>C27/B27</f>
        <v>3.3583962349533896</v>
      </c>
      <c r="N27" s="181">
        <v>171001</v>
      </c>
      <c r="O27" s="169">
        <v>217.07925483744907</v>
      </c>
      <c r="P27" s="171">
        <v>8546.86</v>
      </c>
      <c r="Q27" s="172">
        <v>1995</v>
      </c>
    </row>
    <row r="28" spans="1:17" s="2" customFormat="1" ht="11.25" customHeight="1">
      <c r="A28" s="165" t="s">
        <v>1007</v>
      </c>
      <c r="B28" s="166">
        <v>575236</v>
      </c>
      <c r="C28" s="167">
        <f>SUM(D28:E28)</f>
        <v>1878130</v>
      </c>
      <c r="D28" s="167">
        <v>943668</v>
      </c>
      <c r="E28" s="167">
        <v>934462</v>
      </c>
      <c r="F28" s="173">
        <v>1873499</v>
      </c>
      <c r="G28" s="173">
        <v>940771</v>
      </c>
      <c r="H28" s="173">
        <v>932728</v>
      </c>
      <c r="I28" s="167">
        <v>4631</v>
      </c>
      <c r="J28" s="167">
        <v>2897</v>
      </c>
      <c r="K28" s="167">
        <v>1734</v>
      </c>
      <c r="L28" s="180">
        <f t="shared" si="1"/>
        <v>1.2280189247719833</v>
      </c>
      <c r="M28" s="170">
        <f>C28/B28</f>
        <v>3.264972985000939</v>
      </c>
      <c r="N28" s="181">
        <v>177561</v>
      </c>
      <c r="O28" s="169">
        <v>218.781779698037</v>
      </c>
      <c r="P28" s="171">
        <v>8584.49</v>
      </c>
      <c r="Q28" s="172">
        <v>1996</v>
      </c>
    </row>
    <row r="29" spans="1:17" s="2" customFormat="1" ht="11.25" customHeight="1">
      <c r="A29" s="165">
        <v>1997</v>
      </c>
      <c r="B29" s="166">
        <v>600344</v>
      </c>
      <c r="C29" s="167">
        <f>SUM(D29:E29)</f>
        <v>1903171</v>
      </c>
      <c r="D29" s="167">
        <v>956875</v>
      </c>
      <c r="E29" s="167">
        <v>946296</v>
      </c>
      <c r="F29" s="173">
        <v>1897074</v>
      </c>
      <c r="G29" s="173">
        <v>953013</v>
      </c>
      <c r="H29" s="173">
        <v>944061</v>
      </c>
      <c r="I29" s="167">
        <v>6097</v>
      </c>
      <c r="J29" s="167">
        <v>3862</v>
      </c>
      <c r="K29" s="167">
        <v>2235</v>
      </c>
      <c r="L29" s="180">
        <f t="shared" si="1"/>
        <v>1.3332942874028955</v>
      </c>
      <c r="M29" s="170">
        <f>C29/B29</f>
        <v>3.170134123102754</v>
      </c>
      <c r="N29" s="181">
        <v>186501</v>
      </c>
      <c r="O29" s="169">
        <v>221.5514190589276</v>
      </c>
      <c r="P29" s="171">
        <v>8590.2</v>
      </c>
      <c r="Q29" s="172">
        <v>1997</v>
      </c>
    </row>
    <row r="30" spans="1:17" s="2" customFormat="1" ht="11.25" customHeight="1">
      <c r="A30" s="165">
        <v>1998</v>
      </c>
      <c r="B30" s="183">
        <v>614309</v>
      </c>
      <c r="C30" s="183">
        <f>SUM(D30:E30)</f>
        <v>1919308</v>
      </c>
      <c r="D30" s="183">
        <v>965689</v>
      </c>
      <c r="E30" s="183">
        <v>953619</v>
      </c>
      <c r="F30" s="173">
        <v>1913428</v>
      </c>
      <c r="G30" s="173">
        <v>962117</v>
      </c>
      <c r="H30" s="173">
        <v>951311</v>
      </c>
      <c r="I30" s="183">
        <v>5880</v>
      </c>
      <c r="J30" s="183">
        <v>3572</v>
      </c>
      <c r="K30" s="183">
        <v>2308</v>
      </c>
      <c r="L30" s="180">
        <f t="shared" si="1"/>
        <v>0.8479006878520111</v>
      </c>
      <c r="M30" s="184">
        <v>3.114764719383893</v>
      </c>
      <c r="N30" s="182" t="s">
        <v>1634</v>
      </c>
      <c r="O30" s="169">
        <v>223.57153840060758</v>
      </c>
      <c r="P30" s="171">
        <v>8584.76</v>
      </c>
      <c r="Q30" s="172">
        <v>1998</v>
      </c>
    </row>
    <row r="31" spans="1:17" s="2" customFormat="1" ht="11.25" customHeight="1">
      <c r="A31" s="165" t="s">
        <v>1008</v>
      </c>
      <c r="B31" s="183">
        <v>626723</v>
      </c>
      <c r="C31" s="183">
        <f>SUM(D31:E31)</f>
        <v>1926243</v>
      </c>
      <c r="D31" s="183">
        <v>969985</v>
      </c>
      <c r="E31" s="183">
        <v>956258</v>
      </c>
      <c r="F31" s="173">
        <v>1919330</v>
      </c>
      <c r="G31" s="173">
        <v>965846</v>
      </c>
      <c r="H31" s="173">
        <v>953484</v>
      </c>
      <c r="I31" s="183">
        <v>6913</v>
      </c>
      <c r="J31" s="183">
        <v>4139</v>
      </c>
      <c r="K31" s="183">
        <v>2774</v>
      </c>
      <c r="L31" s="180">
        <f t="shared" si="1"/>
        <v>0.36132814535238744</v>
      </c>
      <c r="M31" s="184">
        <v>3.0624853404135477</v>
      </c>
      <c r="N31" s="181">
        <v>204692</v>
      </c>
      <c r="O31" s="169">
        <v>224.35166355688798</v>
      </c>
      <c r="P31" s="171">
        <v>8585.82</v>
      </c>
      <c r="Q31" s="172" t="s">
        <v>1008</v>
      </c>
    </row>
    <row r="32" spans="1:17" s="2" customFormat="1" ht="11.25" customHeight="1">
      <c r="A32" s="165" t="s">
        <v>1009</v>
      </c>
      <c r="B32" s="185" t="s">
        <v>1042</v>
      </c>
      <c r="C32" s="175" t="s">
        <v>1010</v>
      </c>
      <c r="D32" s="175" t="s">
        <v>1011</v>
      </c>
      <c r="E32" s="175" t="s">
        <v>1012</v>
      </c>
      <c r="F32" s="176" t="s">
        <v>1013</v>
      </c>
      <c r="G32" s="176" t="s">
        <v>1014</v>
      </c>
      <c r="H32" s="176" t="s">
        <v>1015</v>
      </c>
      <c r="I32" s="167" t="s">
        <v>1016</v>
      </c>
      <c r="J32" s="167" t="s">
        <v>1017</v>
      </c>
      <c r="K32" s="167" t="s">
        <v>1018</v>
      </c>
      <c r="L32" s="180">
        <f>(1845321-C31)/C31*100</f>
        <v>-4.20102759620671</v>
      </c>
      <c r="M32" s="184">
        <v>3.108952972358443</v>
      </c>
      <c r="N32" s="182" t="s">
        <v>1635</v>
      </c>
      <c r="O32" s="186">
        <v>-214.9110690810161</v>
      </c>
      <c r="P32" s="171">
        <v>8586.44</v>
      </c>
      <c r="Q32" s="172" t="s">
        <v>1009</v>
      </c>
    </row>
    <row r="33" spans="1:17" s="2" customFormat="1" ht="11.25" customHeight="1">
      <c r="A33" s="165" t="s">
        <v>171</v>
      </c>
      <c r="B33" s="183">
        <v>641499</v>
      </c>
      <c r="C33" s="183">
        <f>SUM(D33:E33)</f>
        <v>1930234</v>
      </c>
      <c r="D33" s="183">
        <v>971691</v>
      </c>
      <c r="E33" s="183">
        <v>958543</v>
      </c>
      <c r="F33" s="173">
        <v>1921604</v>
      </c>
      <c r="G33" s="173">
        <v>966413</v>
      </c>
      <c r="H33" s="173">
        <v>955191</v>
      </c>
      <c r="I33" s="183">
        <v>8630</v>
      </c>
      <c r="J33" s="183">
        <v>5278</v>
      </c>
      <c r="K33" s="183">
        <v>3352</v>
      </c>
      <c r="L33" s="180">
        <f>(C33-C31)/C31*100</f>
        <v>0.20719088920764409</v>
      </c>
      <c r="M33" s="184">
        <v>2.995490250179657</v>
      </c>
      <c r="N33" s="181">
        <v>215059</v>
      </c>
      <c r="O33" s="169">
        <v>224.80026646666138</v>
      </c>
      <c r="P33" s="171">
        <v>8586.44</v>
      </c>
      <c r="Q33" s="172" t="s">
        <v>171</v>
      </c>
    </row>
    <row r="34" spans="1:17" s="2" customFormat="1" ht="11.25" customHeight="1">
      <c r="A34" s="165" t="s">
        <v>1019</v>
      </c>
      <c r="B34" s="183">
        <v>653610</v>
      </c>
      <c r="C34" s="183">
        <f>SUM(D34:E34)</f>
        <v>1928088</v>
      </c>
      <c r="D34" s="183">
        <v>970476</v>
      </c>
      <c r="E34" s="183">
        <v>957612</v>
      </c>
      <c r="F34" s="173">
        <v>1918137</v>
      </c>
      <c r="G34" s="173">
        <v>964509</v>
      </c>
      <c r="H34" s="173">
        <v>953628</v>
      </c>
      <c r="I34" s="183">
        <v>9951</v>
      </c>
      <c r="J34" s="183">
        <v>5967</v>
      </c>
      <c r="K34" s="183">
        <v>3984</v>
      </c>
      <c r="L34" s="180">
        <f t="shared" si="1"/>
        <v>-0.11117823020421358</v>
      </c>
      <c r="M34" s="184">
        <v>2.934681231927296</v>
      </c>
      <c r="N34" s="182" t="s">
        <v>1636</v>
      </c>
      <c r="O34" s="169">
        <v>224.2692969804122</v>
      </c>
      <c r="P34" s="171">
        <v>8597.2</v>
      </c>
      <c r="Q34" s="172" t="s">
        <v>1019</v>
      </c>
    </row>
    <row r="35" spans="1:17" s="2" customFormat="1" ht="11.25" customHeight="1">
      <c r="A35" s="165">
        <v>2002</v>
      </c>
      <c r="B35" s="183">
        <v>666201</v>
      </c>
      <c r="C35" s="183">
        <v>1918561</v>
      </c>
      <c r="D35" s="183">
        <v>964628</v>
      </c>
      <c r="E35" s="183">
        <v>953933</v>
      </c>
      <c r="F35" s="173">
        <v>1907725</v>
      </c>
      <c r="G35" s="173">
        <v>958290</v>
      </c>
      <c r="H35" s="173">
        <v>949435</v>
      </c>
      <c r="I35" s="183">
        <v>10836</v>
      </c>
      <c r="J35" s="183">
        <v>6338</v>
      </c>
      <c r="K35" s="183">
        <v>4498</v>
      </c>
      <c r="L35" s="180">
        <f t="shared" si="1"/>
        <v>-0.49411645111633906</v>
      </c>
      <c r="M35" s="184">
        <v>2.86358771601964</v>
      </c>
      <c r="N35" s="187">
        <v>234.227</v>
      </c>
      <c r="O35" s="169">
        <v>223.1419386504209</v>
      </c>
      <c r="P35" s="188">
        <v>8597.94</v>
      </c>
      <c r="Q35" s="172">
        <v>2002</v>
      </c>
    </row>
    <row r="36" spans="1:17" s="2" customFormat="1" ht="11.25" customHeight="1">
      <c r="A36" s="165">
        <v>2003</v>
      </c>
      <c r="B36" s="183">
        <v>691966</v>
      </c>
      <c r="C36" s="183">
        <v>1930132</v>
      </c>
      <c r="D36" s="183">
        <v>972026</v>
      </c>
      <c r="E36" s="183">
        <v>958106</v>
      </c>
      <c r="F36" s="173">
        <v>1912803</v>
      </c>
      <c r="G36" s="173">
        <v>960719</v>
      </c>
      <c r="H36" s="173">
        <v>952084</v>
      </c>
      <c r="I36" s="183">
        <v>17329</v>
      </c>
      <c r="J36" s="183">
        <v>11307</v>
      </c>
      <c r="K36" s="183">
        <v>6022</v>
      </c>
      <c r="L36" s="180">
        <f t="shared" si="1"/>
        <v>0.603108267081422</v>
      </c>
      <c r="M36" s="184">
        <v>2.764302003277618</v>
      </c>
      <c r="N36" s="189">
        <v>243931</v>
      </c>
      <c r="O36" s="169">
        <v>224.48615957199348</v>
      </c>
      <c r="P36" s="188">
        <v>8598</v>
      </c>
      <c r="Q36" s="172">
        <v>2003</v>
      </c>
    </row>
    <row r="37" spans="1:17" s="2" customFormat="1" ht="11.25" customHeight="1">
      <c r="A37" s="165">
        <v>2004</v>
      </c>
      <c r="B37" s="183">
        <v>736328</v>
      </c>
      <c r="C37" s="183">
        <v>1972553</v>
      </c>
      <c r="D37" s="183">
        <v>995372</v>
      </c>
      <c r="E37" s="183">
        <v>977181</v>
      </c>
      <c r="F37" s="173">
        <v>1953406</v>
      </c>
      <c r="G37" s="173">
        <v>982648</v>
      </c>
      <c r="H37" s="173">
        <v>970758</v>
      </c>
      <c r="I37" s="183">
        <v>19147</v>
      </c>
      <c r="J37" s="183">
        <v>12724</v>
      </c>
      <c r="K37" s="183">
        <v>6423</v>
      </c>
      <c r="L37" s="180">
        <f t="shared" si="1"/>
        <v>2.1978289567760134</v>
      </c>
      <c r="M37" s="184">
        <v>2.652901967601395</v>
      </c>
      <c r="N37" s="189">
        <v>255030</v>
      </c>
      <c r="O37" s="169">
        <v>229.4138444772936</v>
      </c>
      <c r="P37" s="188">
        <v>8598.23</v>
      </c>
      <c r="Q37" s="172">
        <v>2004</v>
      </c>
    </row>
    <row r="38" spans="1:17" s="2" customFormat="1" ht="11.25" customHeight="1">
      <c r="A38" s="190" t="s">
        <v>1020</v>
      </c>
      <c r="B38" s="183" t="s">
        <v>1043</v>
      </c>
      <c r="C38" s="191">
        <v>-1889495</v>
      </c>
      <c r="D38" s="191">
        <v>-952674</v>
      </c>
      <c r="E38" s="191">
        <v>-936821</v>
      </c>
      <c r="F38" s="176" t="s">
        <v>1021</v>
      </c>
      <c r="G38" s="176" t="s">
        <v>1022</v>
      </c>
      <c r="H38" s="176" t="s">
        <v>1023</v>
      </c>
      <c r="I38" s="191">
        <v>-10078</v>
      </c>
      <c r="J38" s="191">
        <v>-7134</v>
      </c>
      <c r="K38" s="191">
        <v>-2944</v>
      </c>
      <c r="L38" s="180">
        <f>(1889495-C37)/C37*100</f>
        <v>-4.2106853402671565</v>
      </c>
      <c r="M38" s="184">
        <v>2.8481582006179997</v>
      </c>
      <c r="N38" s="192">
        <v>-267799</v>
      </c>
      <c r="O38" s="193">
        <v>-219.695437020087</v>
      </c>
      <c r="P38" s="194">
        <v>-8600.52</v>
      </c>
      <c r="Q38" s="195" t="s">
        <v>1024</v>
      </c>
    </row>
    <row r="39" spans="1:17" s="2" customFormat="1" ht="11.25" customHeight="1">
      <c r="A39" s="165">
        <v>2005</v>
      </c>
      <c r="B39" s="183">
        <v>756073</v>
      </c>
      <c r="C39" s="183">
        <v>1982495</v>
      </c>
      <c r="D39" s="183">
        <v>1001213</v>
      </c>
      <c r="E39" s="183">
        <v>981282</v>
      </c>
      <c r="F39" s="173">
        <v>1962646</v>
      </c>
      <c r="G39" s="173">
        <v>988191</v>
      </c>
      <c r="H39" s="173">
        <v>974455</v>
      </c>
      <c r="I39" s="183">
        <v>19849</v>
      </c>
      <c r="J39" s="183">
        <v>13022</v>
      </c>
      <c r="K39" s="183">
        <v>6827</v>
      </c>
      <c r="L39" s="180">
        <f>(C39-C37)/C37*100</f>
        <v>0.5040168755921894</v>
      </c>
      <c r="M39" s="184">
        <v>2.5958419358977243</v>
      </c>
      <c r="N39" s="189">
        <v>261800</v>
      </c>
      <c r="O39" s="169">
        <v>230.50873668103787</v>
      </c>
      <c r="P39" s="188">
        <v>8600.52</v>
      </c>
      <c r="Q39" s="172">
        <v>2005</v>
      </c>
    </row>
    <row r="40" spans="1:17" s="2" customFormat="1" ht="11.25" customHeight="1">
      <c r="A40" s="165">
        <v>2006</v>
      </c>
      <c r="B40" s="183">
        <v>774490</v>
      </c>
      <c r="C40" s="183">
        <v>2000844</v>
      </c>
      <c r="D40" s="183">
        <v>1013202</v>
      </c>
      <c r="E40" s="183">
        <v>987642</v>
      </c>
      <c r="F40" s="173">
        <v>1974433</v>
      </c>
      <c r="G40" s="173">
        <v>995826</v>
      </c>
      <c r="H40" s="173">
        <v>978607</v>
      </c>
      <c r="I40" s="183">
        <v>26411</v>
      </c>
      <c r="J40" s="183">
        <v>17376</v>
      </c>
      <c r="K40" s="183">
        <v>9035</v>
      </c>
      <c r="L40" s="180">
        <f t="shared" si="1"/>
        <v>0.9255508841132009</v>
      </c>
      <c r="M40" s="184">
        <v>2.5493331095301426</v>
      </c>
      <c r="N40" s="189">
        <v>271346</v>
      </c>
      <c r="O40" s="169">
        <f>C40/P40</f>
        <v>232.65979602017237</v>
      </c>
      <c r="P40" s="188">
        <v>8599.87</v>
      </c>
      <c r="Q40" s="172">
        <v>2006</v>
      </c>
    </row>
    <row r="41" spans="1:17" s="2" customFormat="1" ht="11.25" customHeight="1">
      <c r="A41" s="165">
        <v>2007</v>
      </c>
      <c r="B41" s="183">
        <v>796086</v>
      </c>
      <c r="C41" s="183">
        <v>2026084</v>
      </c>
      <c r="D41" s="183">
        <v>1026869</v>
      </c>
      <c r="E41" s="183">
        <v>999215</v>
      </c>
      <c r="F41" s="173">
        <v>1995531</v>
      </c>
      <c r="G41" s="173">
        <v>1007900</v>
      </c>
      <c r="H41" s="173">
        <v>987631</v>
      </c>
      <c r="I41" s="183">
        <v>30553</v>
      </c>
      <c r="J41" s="183">
        <v>18969</v>
      </c>
      <c r="K41" s="183">
        <v>11584</v>
      </c>
      <c r="L41" s="180">
        <f t="shared" si="1"/>
        <v>1.2614676606472068</v>
      </c>
      <c r="M41" s="184">
        <v>2.5066776705029357</v>
      </c>
      <c r="N41" s="189">
        <v>285562</v>
      </c>
      <c r="O41" s="169">
        <v>235.58697957679794</v>
      </c>
      <c r="P41" s="188">
        <v>8600.152706399998</v>
      </c>
      <c r="Q41" s="172">
        <v>2007</v>
      </c>
    </row>
    <row r="42" spans="1:17" s="2" customFormat="1" ht="11.25" customHeight="1">
      <c r="A42" s="165">
        <v>2008</v>
      </c>
      <c r="B42" s="183">
        <v>812871</v>
      </c>
      <c r="C42" s="183">
        <v>2053791</v>
      </c>
      <c r="D42" s="183">
        <v>1041696</v>
      </c>
      <c r="E42" s="183">
        <v>1012095</v>
      </c>
      <c r="F42" s="173">
        <v>2018537</v>
      </c>
      <c r="G42" s="173">
        <v>1020317</v>
      </c>
      <c r="H42" s="173">
        <v>998220</v>
      </c>
      <c r="I42" s="183">
        <v>35254</v>
      </c>
      <c r="J42" s="183">
        <v>21379</v>
      </c>
      <c r="K42" s="183">
        <v>13875</v>
      </c>
      <c r="L42" s="180">
        <f t="shared" si="1"/>
        <v>1.367514871051743</v>
      </c>
      <c r="M42" s="184">
        <v>2.4832193546085417</v>
      </c>
      <c r="N42" s="189">
        <v>293668</v>
      </c>
      <c r="O42" s="169">
        <v>238.78665429995033</v>
      </c>
      <c r="P42" s="188">
        <v>8600.945501</v>
      </c>
      <c r="Q42" s="172">
        <v>2008</v>
      </c>
    </row>
    <row r="43" spans="1:17" s="2" customFormat="1" ht="11.25" customHeight="1">
      <c r="A43" s="165">
        <v>2009</v>
      </c>
      <c r="B43" s="183">
        <v>827846</v>
      </c>
      <c r="C43" s="183">
        <v>2075249</v>
      </c>
      <c r="D43" s="183">
        <v>1052267</v>
      </c>
      <c r="E43" s="183">
        <v>1022982</v>
      </c>
      <c r="F43" s="173">
        <v>2037582</v>
      </c>
      <c r="G43" s="173">
        <v>1029725</v>
      </c>
      <c r="H43" s="173">
        <v>1007857</v>
      </c>
      <c r="I43" s="183">
        <v>37667</v>
      </c>
      <c r="J43" s="183">
        <v>22542</v>
      </c>
      <c r="K43" s="183">
        <v>15125</v>
      </c>
      <c r="L43" s="180">
        <f>(C43-C42)/C42*100</f>
        <v>1.0447995925583469</v>
      </c>
      <c r="M43" s="184">
        <v>2.461305605148784</v>
      </c>
      <c r="N43" s="189">
        <v>301248</v>
      </c>
      <c r="O43" s="169">
        <v>240.5</v>
      </c>
      <c r="P43" s="188">
        <v>8629.22</v>
      </c>
      <c r="Q43" s="172">
        <v>2009</v>
      </c>
    </row>
    <row r="44" spans="1:17" s="2" customFormat="1" ht="11.25" customHeight="1">
      <c r="A44" s="196" t="s">
        <v>1025</v>
      </c>
      <c r="B44" s="197" t="s">
        <v>1324</v>
      </c>
      <c r="C44" s="198" t="s">
        <v>1026</v>
      </c>
      <c r="D44" s="198" t="s">
        <v>1027</v>
      </c>
      <c r="E44" s="198" t="s">
        <v>1028</v>
      </c>
      <c r="F44" s="198" t="s">
        <v>1029</v>
      </c>
      <c r="G44" s="198" t="s">
        <v>1030</v>
      </c>
      <c r="H44" s="198" t="s">
        <v>1031</v>
      </c>
      <c r="I44" s="198" t="s">
        <v>1032</v>
      </c>
      <c r="J44" s="198" t="s">
        <v>1033</v>
      </c>
      <c r="K44" s="198" t="s">
        <v>1034</v>
      </c>
      <c r="L44" s="180">
        <f>(2028002-C43)/C43*100</f>
        <v>-2.2766906525433814</v>
      </c>
      <c r="M44" s="184">
        <v>2.6707336773315</v>
      </c>
      <c r="N44" s="199" t="s">
        <v>1035</v>
      </c>
      <c r="O44" s="200">
        <v>-235</v>
      </c>
      <c r="P44" s="201" t="s">
        <v>1038</v>
      </c>
      <c r="Q44" s="202" t="s">
        <v>1025</v>
      </c>
    </row>
    <row r="45" spans="1:17" s="2" customFormat="1" ht="11.25" customHeight="1">
      <c r="A45" s="203" t="s">
        <v>137</v>
      </c>
      <c r="B45" s="183">
        <v>854432</v>
      </c>
      <c r="C45" s="183">
        <v>2118264</v>
      </c>
      <c r="D45" s="183">
        <v>1075266</v>
      </c>
      <c r="E45" s="183">
        <v>1042998</v>
      </c>
      <c r="F45" s="183">
        <v>2075514</v>
      </c>
      <c r="G45" s="183">
        <v>1049363</v>
      </c>
      <c r="H45" s="183">
        <v>1026151</v>
      </c>
      <c r="I45" s="183">
        <v>42750</v>
      </c>
      <c r="J45" s="183">
        <v>25903</v>
      </c>
      <c r="K45" s="183">
        <v>16847</v>
      </c>
      <c r="L45" s="180">
        <f>(C45-C43)/C43*100</f>
        <v>2.0727633165947794</v>
      </c>
      <c r="M45" s="184">
        <v>2.429115482566196</v>
      </c>
      <c r="N45" s="166">
        <v>308556</v>
      </c>
      <c r="O45" s="204">
        <v>245.4</v>
      </c>
      <c r="P45" s="171">
        <v>8630.25</v>
      </c>
      <c r="Q45" s="205" t="s">
        <v>137</v>
      </c>
    </row>
    <row r="46" spans="1:17" s="2" customFormat="1" ht="11.25" customHeight="1">
      <c r="A46" s="203" t="s">
        <v>603</v>
      </c>
      <c r="B46" s="183">
        <v>868768</v>
      </c>
      <c r="C46" s="183">
        <v>2149374</v>
      </c>
      <c r="D46" s="183">
        <v>1092491</v>
      </c>
      <c r="E46" s="183">
        <v>1056883</v>
      </c>
      <c r="F46" s="183">
        <v>2101284</v>
      </c>
      <c r="G46" s="183">
        <v>1063012</v>
      </c>
      <c r="H46" s="183">
        <v>1038272</v>
      </c>
      <c r="I46" s="183">
        <v>48090</v>
      </c>
      <c r="J46" s="183">
        <v>29479</v>
      </c>
      <c r="K46" s="183">
        <v>18611</v>
      </c>
      <c r="L46" s="180">
        <f>(C46-C45)/C45*100</f>
        <v>1.4686554650411847</v>
      </c>
      <c r="M46" s="184">
        <v>2.418694058713028</v>
      </c>
      <c r="N46" s="166">
        <v>315079</v>
      </c>
      <c r="O46" s="204">
        <v>249.1</v>
      </c>
      <c r="P46" s="171">
        <v>8630.13</v>
      </c>
      <c r="Q46" s="205" t="s">
        <v>603</v>
      </c>
    </row>
    <row r="47" spans="1:17" s="2" customFormat="1" ht="11.25" customHeight="1">
      <c r="A47" s="203" t="s">
        <v>611</v>
      </c>
      <c r="B47" s="183">
        <v>842446</v>
      </c>
      <c r="C47" s="183">
        <v>2074918</v>
      </c>
      <c r="D47" s="183">
        <v>1054652</v>
      </c>
      <c r="E47" s="183">
        <v>1020266</v>
      </c>
      <c r="F47" s="183">
        <v>2028777</v>
      </c>
      <c r="G47" s="183">
        <v>1026812</v>
      </c>
      <c r="H47" s="183">
        <v>1001965</v>
      </c>
      <c r="I47" s="183">
        <v>46141</v>
      </c>
      <c r="J47" s="183">
        <v>27840</v>
      </c>
      <c r="K47" s="183">
        <v>18301</v>
      </c>
      <c r="L47" s="180">
        <f>(C47-C46)/C46*100</f>
        <v>-3.464078378169644</v>
      </c>
      <c r="M47" s="184">
        <v>2.40819827027489</v>
      </c>
      <c r="N47" s="166">
        <v>309840</v>
      </c>
      <c r="O47" s="204">
        <v>252.9</v>
      </c>
      <c r="P47" s="171">
        <v>8204</v>
      </c>
      <c r="Q47" s="205" t="s">
        <v>611</v>
      </c>
    </row>
    <row r="48" spans="1:17" s="2" customFormat="1" ht="11.25" customHeight="1">
      <c r="A48" s="203" t="s">
        <v>666</v>
      </c>
      <c r="B48" s="183">
        <v>857699</v>
      </c>
      <c r="C48" s="183">
        <v>2097555</v>
      </c>
      <c r="D48" s="183">
        <v>1067850</v>
      </c>
      <c r="E48" s="183">
        <v>1029705</v>
      </c>
      <c r="F48" s="183">
        <v>2047631</v>
      </c>
      <c r="G48" s="183">
        <v>1037421</v>
      </c>
      <c r="H48" s="183">
        <v>1010210</v>
      </c>
      <c r="I48" s="183">
        <v>49924</v>
      </c>
      <c r="J48" s="183">
        <v>30429</v>
      </c>
      <c r="K48" s="183">
        <v>19495</v>
      </c>
      <c r="L48" s="180">
        <f>(C48-C47)/C47*100</f>
        <v>1.0909828725761692</v>
      </c>
      <c r="M48" s="184">
        <v>2.3873538385843984</v>
      </c>
      <c r="N48" s="166">
        <v>320195</v>
      </c>
      <c r="O48" s="204">
        <v>255.6</v>
      </c>
      <c r="P48" s="171">
        <v>8204.51</v>
      </c>
      <c r="Q48" s="205" t="s">
        <v>666</v>
      </c>
    </row>
    <row r="49" spans="1:17" s="2" customFormat="1" ht="11.25" customHeight="1">
      <c r="A49" s="203">
        <v>2014</v>
      </c>
      <c r="B49" s="183">
        <v>871459</v>
      </c>
      <c r="C49" s="183">
        <v>2116830</v>
      </c>
      <c r="D49" s="183">
        <v>1079571</v>
      </c>
      <c r="E49" s="183">
        <v>1037259</v>
      </c>
      <c r="F49" s="183">
        <v>2062273</v>
      </c>
      <c r="G49" s="183">
        <v>1045892</v>
      </c>
      <c r="H49" s="183">
        <v>1016381</v>
      </c>
      <c r="I49" s="183">
        <v>54557</v>
      </c>
      <c r="J49" s="183">
        <v>33679</v>
      </c>
      <c r="K49" s="183">
        <v>20878</v>
      </c>
      <c r="L49" s="180">
        <f>(C49-C48)/C48*100</f>
        <v>0.9189270364781853</v>
      </c>
      <c r="M49" s="184">
        <v>2.3664601547519735</v>
      </c>
      <c r="N49" s="166">
        <v>330807</v>
      </c>
      <c r="O49" s="204">
        <v>257.7</v>
      </c>
      <c r="P49" s="171">
        <v>8213.68</v>
      </c>
      <c r="Q49" s="205">
        <v>2014</v>
      </c>
    </row>
    <row r="50" spans="1:17" s="2" customFormat="1" ht="11.25" customHeight="1">
      <c r="A50" s="203" t="s">
        <v>1542</v>
      </c>
      <c r="B50" s="183">
        <v>796185</v>
      </c>
      <c r="C50" s="183">
        <v>2107802</v>
      </c>
      <c r="D50" s="183">
        <v>1078310</v>
      </c>
      <c r="E50" s="183">
        <v>1029492</v>
      </c>
      <c r="F50" s="183">
        <v>2036720</v>
      </c>
      <c r="G50" s="183">
        <v>1034139</v>
      </c>
      <c r="H50" s="183">
        <v>1002581</v>
      </c>
      <c r="I50" s="183">
        <v>71082</v>
      </c>
      <c r="J50" s="183">
        <v>44171</v>
      </c>
      <c r="K50" s="183">
        <v>26911</v>
      </c>
      <c r="L50" s="180">
        <v>-0.42648677503625704</v>
      </c>
      <c r="M50" s="184">
        <v>2.5580989342929095</v>
      </c>
      <c r="N50" s="166">
        <v>331110</v>
      </c>
      <c r="O50" s="204">
        <v>256.61122061263774</v>
      </c>
      <c r="P50" s="171">
        <v>8213.99</v>
      </c>
      <c r="Q50" s="205" t="s">
        <v>1542</v>
      </c>
    </row>
    <row r="51" spans="1:17" s="2" customFormat="1" ht="11.25" customHeight="1">
      <c r="A51" s="206">
        <v>2015</v>
      </c>
      <c r="B51" s="207">
        <v>885968</v>
      </c>
      <c r="C51" s="207">
        <v>2134232</v>
      </c>
      <c r="D51" s="207">
        <v>1089219</v>
      </c>
      <c r="E51" s="207">
        <v>1045013</v>
      </c>
      <c r="F51" s="207">
        <v>2077649</v>
      </c>
      <c r="G51" s="207">
        <v>1054439</v>
      </c>
      <c r="H51" s="207">
        <v>1023210</v>
      </c>
      <c r="I51" s="207">
        <v>56583</v>
      </c>
      <c r="J51" s="207">
        <v>34780</v>
      </c>
      <c r="K51" s="207">
        <v>21803</v>
      </c>
      <c r="L51" s="208">
        <v>0.8220782963204415</v>
      </c>
      <c r="M51" s="209">
        <v>2.3450609954309862</v>
      </c>
      <c r="N51" s="210">
        <v>341214</v>
      </c>
      <c r="O51" s="211">
        <v>259.828901666547</v>
      </c>
      <c r="P51" s="212">
        <v>8213.99</v>
      </c>
      <c r="Q51" s="213">
        <v>2015</v>
      </c>
    </row>
    <row r="52" spans="1:17" s="2" customFormat="1" ht="11.25" customHeight="1">
      <c r="A52" s="214">
        <v>2016</v>
      </c>
      <c r="B52" s="215">
        <v>902294</v>
      </c>
      <c r="C52" s="215">
        <v>2157080</v>
      </c>
      <c r="D52" s="215">
        <v>1101735</v>
      </c>
      <c r="E52" s="215">
        <v>1055345</v>
      </c>
      <c r="F52" s="215">
        <v>2096727</v>
      </c>
      <c r="G52" s="215">
        <v>1064765</v>
      </c>
      <c r="H52" s="215">
        <v>1031962</v>
      </c>
      <c r="I52" s="215">
        <v>60353</v>
      </c>
      <c r="J52" s="215">
        <v>36970</v>
      </c>
      <c r="K52" s="215">
        <v>23383</v>
      </c>
      <c r="L52" s="216">
        <v>1.0705490312205983</v>
      </c>
      <c r="M52" s="217">
        <v>2.3237736258913393</v>
      </c>
      <c r="N52" s="218">
        <v>350108</v>
      </c>
      <c r="O52" s="219">
        <v>262.2226220317184</v>
      </c>
      <c r="P52" s="220">
        <v>8226.14</v>
      </c>
      <c r="Q52" s="221">
        <v>2016</v>
      </c>
    </row>
    <row r="53" spans="1:17" s="2" customFormat="1" ht="5.25" customHeight="1" thickBot="1">
      <c r="A53" s="222"/>
      <c r="B53" s="223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5"/>
      <c r="N53" s="226"/>
      <c r="O53" s="225"/>
      <c r="P53" s="227"/>
      <c r="Q53" s="228"/>
    </row>
    <row r="54" spans="1:17" s="2" customFormat="1" ht="9.75" customHeight="1" thickTop="1">
      <c r="A54" s="229"/>
      <c r="B54" s="166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9"/>
      <c r="N54" s="230"/>
      <c r="O54" s="169"/>
      <c r="P54" s="171"/>
      <c r="Q54" s="229"/>
    </row>
    <row r="55" spans="1:17" s="2" customFormat="1" ht="10.5" customHeight="1">
      <c r="A55" s="1229" t="s">
        <v>1543</v>
      </c>
      <c r="B55" s="1230"/>
      <c r="C55" s="1231"/>
      <c r="D55" s="1231"/>
      <c r="E55" s="1231"/>
      <c r="F55" s="1231"/>
      <c r="G55" s="1231"/>
      <c r="H55" s="1231"/>
      <c r="I55" s="1232" t="s">
        <v>1544</v>
      </c>
      <c r="J55" s="1233"/>
      <c r="K55" s="1233"/>
      <c r="L55" s="1233"/>
      <c r="M55" s="1234"/>
      <c r="N55" s="1235"/>
      <c r="O55" s="1236"/>
      <c r="P55" s="1237"/>
      <c r="Q55" s="1238"/>
    </row>
    <row r="56" spans="1:17" s="2" customFormat="1" ht="10.5" customHeight="1">
      <c r="A56" s="1239" t="s">
        <v>1036</v>
      </c>
      <c r="B56" s="1230"/>
      <c r="C56" s="1231"/>
      <c r="D56" s="1231"/>
      <c r="E56" s="1231"/>
      <c r="F56" s="1231"/>
      <c r="G56" s="1231"/>
      <c r="H56" s="1231"/>
      <c r="I56" s="1240" t="s">
        <v>49</v>
      </c>
      <c r="J56" s="1233"/>
      <c r="K56" s="1233"/>
      <c r="L56" s="1233"/>
      <c r="M56" s="1241"/>
      <c r="N56" s="1235"/>
      <c r="O56" s="1236"/>
      <c r="P56" s="1237"/>
      <c r="Q56" s="1238"/>
    </row>
    <row r="57" spans="1:17" s="2" customFormat="1" ht="10.5" customHeight="1">
      <c r="A57" s="1239" t="s">
        <v>1037</v>
      </c>
      <c r="B57" s="1230"/>
      <c r="C57" s="1231"/>
      <c r="D57" s="1231"/>
      <c r="E57" s="1231"/>
      <c r="F57" s="1231"/>
      <c r="G57" s="1231"/>
      <c r="H57" s="1231"/>
      <c r="I57" s="1242" t="s">
        <v>25</v>
      </c>
      <c r="J57" s="1233"/>
      <c r="K57" s="1233"/>
      <c r="L57" s="1233"/>
      <c r="M57" s="675"/>
      <c r="N57" s="1235"/>
      <c r="O57" s="1236"/>
      <c r="P57" s="1237"/>
      <c r="Q57" s="404"/>
    </row>
    <row r="58" spans="1:17" s="2" customFormat="1" ht="10.5" customHeight="1">
      <c r="A58" s="1239" t="s">
        <v>1045</v>
      </c>
      <c r="B58" s="1230"/>
      <c r="C58" s="1231"/>
      <c r="D58" s="1231"/>
      <c r="E58" s="1231"/>
      <c r="F58" s="1231"/>
      <c r="G58" s="1231"/>
      <c r="H58" s="1231"/>
      <c r="I58" s="1242" t="s">
        <v>1046</v>
      </c>
      <c r="J58" s="1233"/>
      <c r="K58" s="1233"/>
      <c r="L58" s="1233"/>
      <c r="M58" s="675"/>
      <c r="N58" s="1235"/>
      <c r="O58" s="1236"/>
      <c r="P58" s="1237"/>
      <c r="Q58" s="404"/>
    </row>
    <row r="59" spans="1:17" s="2" customFormat="1" ht="10.5" customHeight="1">
      <c r="A59" s="1239" t="s">
        <v>1545</v>
      </c>
      <c r="B59" s="1243"/>
      <c r="C59" s="1229"/>
      <c r="D59" s="1229"/>
      <c r="E59" s="1229"/>
      <c r="F59" s="1229"/>
      <c r="G59" s="1229"/>
      <c r="H59" s="1229"/>
      <c r="I59" s="1242" t="s">
        <v>1047</v>
      </c>
      <c r="J59" s="404"/>
      <c r="K59" s="404"/>
      <c r="L59" s="404"/>
      <c r="M59" s="675"/>
      <c r="N59" s="404"/>
      <c r="O59" s="404"/>
      <c r="P59" s="404"/>
      <c r="Q59" s="404"/>
    </row>
    <row r="60" spans="1:13" s="2" customFormat="1" ht="11.25" customHeight="1">
      <c r="A60" s="233"/>
      <c r="B60" s="146"/>
      <c r="C60" s="231"/>
      <c r="D60" s="231"/>
      <c r="E60" s="231"/>
      <c r="F60" s="231"/>
      <c r="G60" s="231"/>
      <c r="H60" s="231"/>
      <c r="I60" s="234"/>
      <c r="M60" s="1"/>
    </row>
    <row r="61" spans="1:13" ht="15.75">
      <c r="A61" s="233"/>
      <c r="M61" s="1"/>
    </row>
    <row r="62" ht="15.75">
      <c r="A62" s="234"/>
    </row>
    <row r="63" ht="15.75">
      <c r="A63" s="234"/>
    </row>
  </sheetData>
  <sheetProtection/>
  <mergeCells count="10">
    <mergeCell ref="A3:H3"/>
    <mergeCell ref="I3:Q3"/>
    <mergeCell ref="A6:A11"/>
    <mergeCell ref="Q6:Q11"/>
    <mergeCell ref="C7:H7"/>
    <mergeCell ref="I7:K7"/>
    <mergeCell ref="L7:L10"/>
    <mergeCell ref="I8:I10"/>
    <mergeCell ref="M7:M10"/>
    <mergeCell ref="N7:N10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R63"/>
  <sheetViews>
    <sheetView view="pageBreakPreview" zoomScaleNormal="90" zoomScaleSheetLayoutView="100" zoomScalePageLayoutView="0" workbookViewId="0" topLeftCell="A1">
      <selection activeCell="S7" sqref="S7"/>
    </sheetView>
  </sheetViews>
  <sheetFormatPr defaultColWidth="7.99609375" defaultRowHeight="13.5"/>
  <cols>
    <col min="1" max="1" width="9.4453125" style="2" customWidth="1"/>
    <col min="2" max="7" width="6.99609375" style="133" customWidth="1"/>
    <col min="8" max="8" width="7.3359375" style="133" customWidth="1"/>
    <col min="9" max="9" width="8.88671875" style="133" customWidth="1"/>
    <col min="10" max="10" width="9.4453125" style="236" customWidth="1"/>
    <col min="11" max="16" width="6.99609375" style="236" customWidth="1"/>
    <col min="17" max="17" width="7.3359375" style="236" customWidth="1"/>
    <col min="18" max="18" width="8.88671875" style="236" customWidth="1"/>
    <col min="19" max="16384" width="7.99609375" style="236" customWidth="1"/>
  </cols>
  <sheetData>
    <row r="1" spans="1:18" s="404" customFormat="1" ht="11.25">
      <c r="A1" s="125" t="s">
        <v>1260</v>
      </c>
      <c r="B1" s="402"/>
      <c r="C1" s="402"/>
      <c r="D1" s="402"/>
      <c r="E1" s="402"/>
      <c r="F1" s="402"/>
      <c r="G1" s="402"/>
      <c r="H1" s="402"/>
      <c r="I1" s="124"/>
      <c r="J1" s="125"/>
      <c r="K1" s="402"/>
      <c r="L1" s="402"/>
      <c r="M1" s="402"/>
      <c r="N1" s="402"/>
      <c r="O1" s="402"/>
      <c r="P1" s="402"/>
      <c r="Q1" s="402"/>
      <c r="R1" s="1038" t="s">
        <v>1261</v>
      </c>
    </row>
    <row r="2" spans="2:18" s="2" customFormat="1" ht="12" customHeight="1">
      <c r="B2" s="133"/>
      <c r="C2" s="133"/>
      <c r="D2" s="133"/>
      <c r="E2" s="133"/>
      <c r="F2" s="133"/>
      <c r="G2" s="133"/>
      <c r="H2" s="133"/>
      <c r="I2" s="133"/>
      <c r="K2" s="133"/>
      <c r="L2" s="133"/>
      <c r="M2" s="133"/>
      <c r="N2" s="133"/>
      <c r="O2" s="133"/>
      <c r="P2" s="133"/>
      <c r="Q2" s="133"/>
      <c r="R2" s="133"/>
    </row>
    <row r="3" spans="1:18" s="131" customFormat="1" ht="21.75" customHeight="1">
      <c r="A3" s="1276" t="s">
        <v>1730</v>
      </c>
      <c r="B3" s="1276"/>
      <c r="C3" s="1276"/>
      <c r="D3" s="1276"/>
      <c r="E3" s="1276"/>
      <c r="F3" s="1276"/>
      <c r="G3" s="1276"/>
      <c r="H3" s="1276"/>
      <c r="I3" s="1276"/>
      <c r="J3" s="1276" t="s">
        <v>1731</v>
      </c>
      <c r="K3" s="1276"/>
      <c r="L3" s="1276"/>
      <c r="M3" s="1276"/>
      <c r="N3" s="1276"/>
      <c r="O3" s="1276"/>
      <c r="P3" s="1276"/>
      <c r="Q3" s="1276"/>
      <c r="R3" s="1276"/>
    </row>
    <row r="4" spans="1:18" s="131" customFormat="1" ht="12.75" customHeight="1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</row>
    <row r="5" spans="1:18" s="2" customFormat="1" ht="12.75" customHeight="1" thickBot="1">
      <c r="A5" s="135" t="s">
        <v>1373</v>
      </c>
      <c r="B5" s="137"/>
      <c r="C5" s="137"/>
      <c r="D5" s="137"/>
      <c r="E5" s="137"/>
      <c r="F5" s="137"/>
      <c r="G5" s="137"/>
      <c r="H5" s="137"/>
      <c r="I5" s="139" t="s">
        <v>1368</v>
      </c>
      <c r="J5" s="135" t="s">
        <v>1732</v>
      </c>
      <c r="K5" s="137"/>
      <c r="L5" s="137"/>
      <c r="M5" s="137"/>
      <c r="N5" s="137"/>
      <c r="O5" s="137"/>
      <c r="P5" s="137"/>
      <c r="Q5" s="137"/>
      <c r="R5" s="139" t="s">
        <v>1368</v>
      </c>
    </row>
    <row r="6" spans="1:18" s="2" customFormat="1" ht="6" customHeight="1" thickTop="1">
      <c r="A6" s="1360" t="s">
        <v>300</v>
      </c>
      <c r="B6" s="1380"/>
      <c r="C6" s="1380"/>
      <c r="D6" s="539"/>
      <c r="E6" s="540"/>
      <c r="F6" s="541"/>
      <c r="G6" s="542"/>
      <c r="H6" s="540"/>
      <c r="I6" s="540"/>
      <c r="J6" s="1360" t="s">
        <v>1733</v>
      </c>
      <c r="K6" s="1380"/>
      <c r="L6" s="1380"/>
      <c r="M6" s="539"/>
      <c r="N6" s="540"/>
      <c r="O6" s="541"/>
      <c r="P6" s="542"/>
      <c r="Q6" s="540"/>
      <c r="R6" s="540"/>
    </row>
    <row r="7" spans="1:18" s="2" customFormat="1" ht="12">
      <c r="A7" s="1369"/>
      <c r="B7" s="543" t="s">
        <v>1734</v>
      </c>
      <c r="C7" s="544"/>
      <c r="D7" s="545"/>
      <c r="E7" s="546" t="s">
        <v>1735</v>
      </c>
      <c r="F7" s="544"/>
      <c r="G7" s="544"/>
      <c r="H7" s="546" t="s">
        <v>1736</v>
      </c>
      <c r="I7" s="546" t="s">
        <v>1737</v>
      </c>
      <c r="J7" s="1375"/>
      <c r="K7" s="543" t="s">
        <v>1734</v>
      </c>
      <c r="L7" s="544"/>
      <c r="M7" s="545"/>
      <c r="N7" s="546" t="s">
        <v>1735</v>
      </c>
      <c r="O7" s="544"/>
      <c r="P7" s="544"/>
      <c r="Q7" s="546" t="s">
        <v>1736</v>
      </c>
      <c r="R7" s="546" t="s">
        <v>1737</v>
      </c>
    </row>
    <row r="8" spans="1:18" s="2" customFormat="1" ht="14.25" customHeight="1">
      <c r="A8" s="1369"/>
      <c r="B8" s="1302" t="s">
        <v>1369</v>
      </c>
      <c r="C8" s="1302"/>
      <c r="D8" s="1302"/>
      <c r="E8" s="1282" t="s">
        <v>1370</v>
      </c>
      <c r="F8" s="1302"/>
      <c r="G8" s="1384"/>
      <c r="H8" s="269"/>
      <c r="I8" s="269"/>
      <c r="J8" s="1375"/>
      <c r="K8" s="1302" t="s">
        <v>1369</v>
      </c>
      <c r="L8" s="1302"/>
      <c r="M8" s="1302"/>
      <c r="N8" s="1282" t="s">
        <v>1370</v>
      </c>
      <c r="O8" s="1302"/>
      <c r="P8" s="1384"/>
      <c r="Q8" s="269"/>
      <c r="R8" s="269"/>
    </row>
    <row r="9" spans="1:18" s="2" customFormat="1" ht="12">
      <c r="A9" s="1369"/>
      <c r="B9" s="1381" t="s">
        <v>317</v>
      </c>
      <c r="C9" s="1379" t="s">
        <v>311</v>
      </c>
      <c r="D9" s="1379" t="s">
        <v>312</v>
      </c>
      <c r="E9" s="1379" t="s">
        <v>317</v>
      </c>
      <c r="F9" s="1379" t="s">
        <v>311</v>
      </c>
      <c r="G9" s="1379" t="s">
        <v>312</v>
      </c>
      <c r="H9" s="1377" t="s">
        <v>1371</v>
      </c>
      <c r="I9" s="1282" t="s">
        <v>1372</v>
      </c>
      <c r="J9" s="1375"/>
      <c r="K9" s="1381" t="s">
        <v>317</v>
      </c>
      <c r="L9" s="1379" t="s">
        <v>311</v>
      </c>
      <c r="M9" s="1379" t="s">
        <v>312</v>
      </c>
      <c r="N9" s="1379" t="s">
        <v>317</v>
      </c>
      <c r="O9" s="1379" t="s">
        <v>311</v>
      </c>
      <c r="P9" s="1379" t="s">
        <v>312</v>
      </c>
      <c r="Q9" s="1377" t="s">
        <v>1371</v>
      </c>
      <c r="R9" s="1282" t="s">
        <v>1372</v>
      </c>
    </row>
    <row r="10" spans="1:18" s="2" customFormat="1" ht="3" customHeight="1">
      <c r="A10" s="1383"/>
      <c r="B10" s="1382"/>
      <c r="C10" s="1378"/>
      <c r="D10" s="1378"/>
      <c r="E10" s="1378"/>
      <c r="F10" s="1378"/>
      <c r="G10" s="1378"/>
      <c r="H10" s="1378"/>
      <c r="I10" s="1374"/>
      <c r="J10" s="1376"/>
      <c r="K10" s="1382"/>
      <c r="L10" s="1378"/>
      <c r="M10" s="1378"/>
      <c r="N10" s="1378"/>
      <c r="O10" s="1378"/>
      <c r="P10" s="1378"/>
      <c r="Q10" s="1378"/>
      <c r="R10" s="1374"/>
    </row>
    <row r="11" spans="1:18" s="2" customFormat="1" ht="18.75" customHeight="1" hidden="1">
      <c r="A11" s="203">
        <v>2009</v>
      </c>
      <c r="B11" s="552">
        <v>19257</v>
      </c>
      <c r="C11" s="552">
        <v>9883</v>
      </c>
      <c r="D11" s="552">
        <v>9374</v>
      </c>
      <c r="E11" s="553">
        <v>13554</v>
      </c>
      <c r="F11" s="553">
        <v>7725</v>
      </c>
      <c r="G11" s="553">
        <v>5829</v>
      </c>
      <c r="H11" s="552">
        <v>12348</v>
      </c>
      <c r="I11" s="552">
        <v>5178</v>
      </c>
      <c r="J11" s="203">
        <v>2009</v>
      </c>
      <c r="K11" s="552">
        <v>19257</v>
      </c>
      <c r="L11" s="552">
        <v>9883</v>
      </c>
      <c r="M11" s="552">
        <v>9374</v>
      </c>
      <c r="N11" s="552">
        <v>13554</v>
      </c>
      <c r="O11" s="552">
        <v>7725</v>
      </c>
      <c r="P11" s="552">
        <v>5829</v>
      </c>
      <c r="Q11" s="552">
        <v>12708</v>
      </c>
      <c r="R11" s="552">
        <v>5178</v>
      </c>
    </row>
    <row r="12" spans="1:18" s="2" customFormat="1" ht="18.75" customHeight="1">
      <c r="A12" s="203">
        <v>2010</v>
      </c>
      <c r="B12" s="552">
        <v>20242</v>
      </c>
      <c r="C12" s="552">
        <v>10439</v>
      </c>
      <c r="D12" s="552">
        <v>9803</v>
      </c>
      <c r="E12" s="553">
        <v>14015</v>
      </c>
      <c r="F12" s="553">
        <v>7957</v>
      </c>
      <c r="G12" s="553">
        <v>6058</v>
      </c>
      <c r="H12" s="552">
        <v>13185</v>
      </c>
      <c r="I12" s="552">
        <v>4756</v>
      </c>
      <c r="J12" s="203">
        <v>2010</v>
      </c>
      <c r="K12" s="552">
        <v>20242</v>
      </c>
      <c r="L12" s="552">
        <v>10439</v>
      </c>
      <c r="M12" s="552">
        <v>9803</v>
      </c>
      <c r="N12" s="552">
        <v>14015</v>
      </c>
      <c r="O12" s="552">
        <v>7957</v>
      </c>
      <c r="P12" s="552">
        <v>6058</v>
      </c>
      <c r="Q12" s="552">
        <v>13185</v>
      </c>
      <c r="R12" s="552">
        <v>4756</v>
      </c>
    </row>
    <row r="13" spans="1:18" s="2" customFormat="1" ht="18.75" customHeight="1">
      <c r="A13" s="203">
        <v>2011</v>
      </c>
      <c r="B13" s="552">
        <v>20398</v>
      </c>
      <c r="C13" s="552">
        <v>10567</v>
      </c>
      <c r="D13" s="552">
        <v>9831</v>
      </c>
      <c r="E13" s="553">
        <v>14025</v>
      </c>
      <c r="F13" s="553">
        <v>7872</v>
      </c>
      <c r="G13" s="553">
        <v>6153</v>
      </c>
      <c r="H13" s="552">
        <v>13216</v>
      </c>
      <c r="I13" s="552">
        <v>4819</v>
      </c>
      <c r="J13" s="203">
        <v>2011</v>
      </c>
      <c r="K13" s="552">
        <v>20398</v>
      </c>
      <c r="L13" s="552">
        <v>10567</v>
      </c>
      <c r="M13" s="552">
        <v>9831</v>
      </c>
      <c r="N13" s="552">
        <v>14025</v>
      </c>
      <c r="O13" s="552">
        <v>7872</v>
      </c>
      <c r="P13" s="552">
        <v>6153</v>
      </c>
      <c r="Q13" s="552">
        <v>13216</v>
      </c>
      <c r="R13" s="552">
        <v>4819</v>
      </c>
    </row>
    <row r="14" spans="1:18" s="2" customFormat="1" ht="18.75" customHeight="1">
      <c r="A14" s="203">
        <v>2012</v>
      </c>
      <c r="B14" s="552">
        <v>20448</v>
      </c>
      <c r="C14" s="552">
        <v>10409</v>
      </c>
      <c r="D14" s="552">
        <v>10039</v>
      </c>
      <c r="E14" s="553">
        <v>13994</v>
      </c>
      <c r="F14" s="553">
        <v>7724</v>
      </c>
      <c r="G14" s="553">
        <v>6270</v>
      </c>
      <c r="H14" s="552">
        <v>12849</v>
      </c>
      <c r="I14" s="552">
        <v>4685</v>
      </c>
      <c r="J14" s="203">
        <v>2012</v>
      </c>
      <c r="K14" s="552">
        <v>20448</v>
      </c>
      <c r="L14" s="552">
        <v>10409</v>
      </c>
      <c r="M14" s="552">
        <v>10039</v>
      </c>
      <c r="N14" s="552">
        <v>13994</v>
      </c>
      <c r="O14" s="552">
        <v>7724</v>
      </c>
      <c r="P14" s="552">
        <v>6270</v>
      </c>
      <c r="Q14" s="552">
        <v>12849</v>
      </c>
      <c r="R14" s="552">
        <v>4685</v>
      </c>
    </row>
    <row r="15" spans="1:18" s="2" customFormat="1" ht="18.75" customHeight="1">
      <c r="A15" s="203">
        <v>2013</v>
      </c>
      <c r="B15" s="552">
        <v>18628</v>
      </c>
      <c r="C15" s="552">
        <v>9579</v>
      </c>
      <c r="D15" s="552">
        <v>9049</v>
      </c>
      <c r="E15" s="553">
        <v>13854</v>
      </c>
      <c r="F15" s="553">
        <v>7728</v>
      </c>
      <c r="G15" s="553">
        <v>6126</v>
      </c>
      <c r="H15" s="552">
        <v>12482</v>
      </c>
      <c r="I15" s="552">
        <v>4820</v>
      </c>
      <c r="J15" s="554">
        <v>2013</v>
      </c>
      <c r="K15" s="552">
        <v>18628</v>
      </c>
      <c r="L15" s="552">
        <v>9579</v>
      </c>
      <c r="M15" s="552">
        <v>9049</v>
      </c>
      <c r="N15" s="553">
        <v>13854</v>
      </c>
      <c r="O15" s="553">
        <v>7728</v>
      </c>
      <c r="P15" s="553">
        <v>6126</v>
      </c>
      <c r="Q15" s="552">
        <v>12482</v>
      </c>
      <c r="R15" s="552">
        <v>4820</v>
      </c>
    </row>
    <row r="16" spans="1:18" s="557" customFormat="1" ht="18.75" customHeight="1">
      <c r="A16" s="203" t="s">
        <v>682</v>
      </c>
      <c r="B16" s="555" t="s">
        <v>822</v>
      </c>
      <c r="C16" s="555" t="s">
        <v>823</v>
      </c>
      <c r="D16" s="555" t="s">
        <v>824</v>
      </c>
      <c r="E16" s="556" t="s">
        <v>825</v>
      </c>
      <c r="F16" s="556" t="s">
        <v>826</v>
      </c>
      <c r="G16" s="556" t="s">
        <v>827</v>
      </c>
      <c r="H16" s="555" t="s">
        <v>828</v>
      </c>
      <c r="I16" s="555" t="s">
        <v>829</v>
      </c>
      <c r="J16" s="203" t="s">
        <v>682</v>
      </c>
      <c r="K16" s="555" t="s">
        <v>822</v>
      </c>
      <c r="L16" s="555" t="s">
        <v>823</v>
      </c>
      <c r="M16" s="555" t="s">
        <v>824</v>
      </c>
      <c r="N16" s="556" t="s">
        <v>825</v>
      </c>
      <c r="O16" s="556" t="s">
        <v>826</v>
      </c>
      <c r="P16" s="556" t="s">
        <v>827</v>
      </c>
      <c r="Q16" s="555" t="s">
        <v>828</v>
      </c>
      <c r="R16" s="555" t="s">
        <v>829</v>
      </c>
    </row>
    <row r="17" spans="1:18" s="557" customFormat="1" ht="18.75" customHeight="1">
      <c r="A17" s="203">
        <v>2015</v>
      </c>
      <c r="B17" s="555">
        <v>18604</v>
      </c>
      <c r="C17" s="555">
        <v>9598</v>
      </c>
      <c r="D17" s="555">
        <v>9006</v>
      </c>
      <c r="E17" s="556">
        <v>14469</v>
      </c>
      <c r="F17" s="556">
        <v>7970</v>
      </c>
      <c r="G17" s="556">
        <v>6499</v>
      </c>
      <c r="H17" s="555">
        <v>12331</v>
      </c>
      <c r="I17" s="555">
        <v>4724</v>
      </c>
      <c r="J17" s="203">
        <v>2015</v>
      </c>
      <c r="K17" s="555">
        <v>18604</v>
      </c>
      <c r="L17" s="555">
        <v>9598</v>
      </c>
      <c r="M17" s="555">
        <v>9006</v>
      </c>
      <c r="N17" s="556">
        <v>14469</v>
      </c>
      <c r="O17" s="556">
        <v>7970</v>
      </c>
      <c r="P17" s="556">
        <v>6499</v>
      </c>
      <c r="Q17" s="555">
        <v>12331</v>
      </c>
      <c r="R17" s="555">
        <v>4724</v>
      </c>
    </row>
    <row r="18" spans="1:18" s="557" customFormat="1" ht="18.75" customHeight="1">
      <c r="A18" s="214">
        <v>2016</v>
      </c>
      <c r="B18" s="558">
        <v>17302</v>
      </c>
      <c r="C18" s="558">
        <v>8776</v>
      </c>
      <c r="D18" s="558">
        <v>8526</v>
      </c>
      <c r="E18" s="558">
        <v>14600</v>
      </c>
      <c r="F18" s="558">
        <v>7975</v>
      </c>
      <c r="G18" s="558">
        <v>6625</v>
      </c>
      <c r="H18" s="558">
        <v>11792</v>
      </c>
      <c r="I18" s="558">
        <v>4682</v>
      </c>
      <c r="J18" s="214">
        <v>2016</v>
      </c>
      <c r="K18" s="558">
        <v>17302</v>
      </c>
      <c r="L18" s="558">
        <v>8776</v>
      </c>
      <c r="M18" s="558">
        <v>8526</v>
      </c>
      <c r="N18" s="558">
        <v>14600</v>
      </c>
      <c r="O18" s="558">
        <v>7975</v>
      </c>
      <c r="P18" s="558">
        <v>6625</v>
      </c>
      <c r="Q18" s="558">
        <v>11792</v>
      </c>
      <c r="R18" s="558">
        <v>4682</v>
      </c>
    </row>
    <row r="19" spans="1:18" s="2" customFormat="1" ht="23.25" customHeight="1">
      <c r="A19" s="559"/>
      <c r="B19" s="81"/>
      <c r="C19" s="81"/>
      <c r="D19" s="81"/>
      <c r="E19" s="81"/>
      <c r="F19" s="81"/>
      <c r="G19" s="81"/>
      <c r="H19" s="81"/>
      <c r="I19" s="81"/>
      <c r="J19" s="560" t="s">
        <v>1738</v>
      </c>
      <c r="K19" s="556">
        <v>6021</v>
      </c>
      <c r="L19" s="556">
        <v>3051</v>
      </c>
      <c r="M19" s="556">
        <v>2970</v>
      </c>
      <c r="N19" s="556">
        <v>2640</v>
      </c>
      <c r="O19" s="556">
        <v>1456</v>
      </c>
      <c r="P19" s="556">
        <v>1184</v>
      </c>
      <c r="Q19" s="556">
        <v>4262</v>
      </c>
      <c r="R19" s="556">
        <v>1429</v>
      </c>
    </row>
    <row r="20" spans="1:18" s="557" customFormat="1" ht="23.25" customHeight="1">
      <c r="A20" s="561" t="s">
        <v>1739</v>
      </c>
      <c r="B20" s="556">
        <v>1700</v>
      </c>
      <c r="C20" s="556">
        <v>859</v>
      </c>
      <c r="D20" s="556">
        <v>841</v>
      </c>
      <c r="E20" s="556">
        <v>1235</v>
      </c>
      <c r="F20" s="556">
        <v>676</v>
      </c>
      <c r="G20" s="556">
        <v>559</v>
      </c>
      <c r="H20" s="556">
        <v>965</v>
      </c>
      <c r="I20" s="556">
        <v>344</v>
      </c>
      <c r="J20" s="560" t="s">
        <v>1740</v>
      </c>
      <c r="K20" s="556">
        <v>547</v>
      </c>
      <c r="L20" s="556">
        <v>275</v>
      </c>
      <c r="M20" s="556">
        <v>272</v>
      </c>
      <c r="N20" s="556">
        <v>993</v>
      </c>
      <c r="O20" s="556">
        <v>557</v>
      </c>
      <c r="P20" s="556">
        <v>436</v>
      </c>
      <c r="Q20" s="556">
        <v>403</v>
      </c>
      <c r="R20" s="556">
        <v>225</v>
      </c>
    </row>
    <row r="21" spans="1:18" s="2" customFormat="1" ht="23.25" customHeight="1">
      <c r="A21" s="561" t="s">
        <v>1741</v>
      </c>
      <c r="B21" s="556">
        <v>1513</v>
      </c>
      <c r="C21" s="556">
        <v>746</v>
      </c>
      <c r="D21" s="556">
        <v>767</v>
      </c>
      <c r="E21" s="556">
        <v>1276</v>
      </c>
      <c r="F21" s="556">
        <v>685</v>
      </c>
      <c r="G21" s="556">
        <v>591</v>
      </c>
      <c r="H21" s="556">
        <v>929</v>
      </c>
      <c r="I21" s="556">
        <v>365</v>
      </c>
      <c r="J21" s="560" t="s">
        <v>1742</v>
      </c>
      <c r="K21" s="353">
        <v>627</v>
      </c>
      <c r="L21" s="562">
        <v>314</v>
      </c>
      <c r="M21" s="22">
        <v>313</v>
      </c>
      <c r="N21" s="22">
        <v>938</v>
      </c>
      <c r="O21" s="22">
        <v>501</v>
      </c>
      <c r="P21" s="22">
        <v>437</v>
      </c>
      <c r="Q21" s="563">
        <v>488</v>
      </c>
      <c r="R21" s="563">
        <v>222</v>
      </c>
    </row>
    <row r="22" spans="1:18" s="2" customFormat="1" ht="23.25" customHeight="1">
      <c r="A22" s="561" t="s">
        <v>1743</v>
      </c>
      <c r="B22" s="556">
        <v>1652</v>
      </c>
      <c r="C22" s="556">
        <v>849</v>
      </c>
      <c r="D22" s="556">
        <v>803</v>
      </c>
      <c r="E22" s="556">
        <v>1345</v>
      </c>
      <c r="F22" s="556">
        <v>709</v>
      </c>
      <c r="G22" s="556">
        <v>636</v>
      </c>
      <c r="H22" s="556">
        <v>1089</v>
      </c>
      <c r="I22" s="556">
        <v>423</v>
      </c>
      <c r="J22" s="560" t="s">
        <v>1744</v>
      </c>
      <c r="K22" s="353">
        <v>3441</v>
      </c>
      <c r="L22" s="562">
        <v>1738</v>
      </c>
      <c r="M22" s="22">
        <v>1703</v>
      </c>
      <c r="N22" s="22">
        <v>1549</v>
      </c>
      <c r="O22" s="22">
        <v>841</v>
      </c>
      <c r="P22" s="22">
        <v>708</v>
      </c>
      <c r="Q22" s="563">
        <v>1973</v>
      </c>
      <c r="R22" s="563">
        <v>740</v>
      </c>
    </row>
    <row r="23" spans="1:18" s="2" customFormat="1" ht="23.25" customHeight="1">
      <c r="A23" s="559"/>
      <c r="B23" s="81"/>
      <c r="C23" s="81"/>
      <c r="D23" s="81"/>
      <c r="E23" s="556"/>
      <c r="F23" s="81"/>
      <c r="G23" s="81"/>
      <c r="H23" s="81"/>
      <c r="I23" s="81"/>
      <c r="J23" s="560" t="s">
        <v>1745</v>
      </c>
      <c r="K23" s="556">
        <v>1564</v>
      </c>
      <c r="L23" s="556">
        <v>807</v>
      </c>
      <c r="M23" s="556">
        <v>757</v>
      </c>
      <c r="N23" s="556">
        <v>1071</v>
      </c>
      <c r="O23" s="556">
        <v>598</v>
      </c>
      <c r="P23" s="556">
        <v>473</v>
      </c>
      <c r="Q23" s="556">
        <v>1007</v>
      </c>
      <c r="R23" s="556">
        <v>364</v>
      </c>
    </row>
    <row r="24" spans="1:18" s="557" customFormat="1" ht="23.25" customHeight="1">
      <c r="A24" s="561" t="s">
        <v>668</v>
      </c>
      <c r="B24" s="556">
        <v>1473</v>
      </c>
      <c r="C24" s="556">
        <v>755</v>
      </c>
      <c r="D24" s="556">
        <v>718</v>
      </c>
      <c r="E24" s="556">
        <v>1080</v>
      </c>
      <c r="F24" s="556">
        <v>598</v>
      </c>
      <c r="G24" s="556">
        <v>482</v>
      </c>
      <c r="H24" s="556">
        <v>970</v>
      </c>
      <c r="I24" s="556">
        <v>328</v>
      </c>
      <c r="J24" s="560" t="s">
        <v>1746</v>
      </c>
      <c r="K24" s="556">
        <v>713</v>
      </c>
      <c r="L24" s="556">
        <v>367</v>
      </c>
      <c r="M24" s="556">
        <v>346</v>
      </c>
      <c r="N24" s="556">
        <v>1094</v>
      </c>
      <c r="O24" s="556">
        <v>606</v>
      </c>
      <c r="P24" s="556">
        <v>488</v>
      </c>
      <c r="Q24" s="556">
        <v>529</v>
      </c>
      <c r="R24" s="556">
        <v>292</v>
      </c>
    </row>
    <row r="25" spans="1:18" s="2" customFormat="1" ht="23.25" customHeight="1">
      <c r="A25" s="561" t="s">
        <v>669</v>
      </c>
      <c r="B25" s="556">
        <v>1407</v>
      </c>
      <c r="C25" s="556">
        <v>743</v>
      </c>
      <c r="D25" s="556">
        <v>664</v>
      </c>
      <c r="E25" s="556">
        <v>1149</v>
      </c>
      <c r="F25" s="556">
        <v>637</v>
      </c>
      <c r="G25" s="556">
        <v>512</v>
      </c>
      <c r="H25" s="556">
        <v>1094</v>
      </c>
      <c r="I25" s="556">
        <v>393</v>
      </c>
      <c r="J25" s="560" t="s">
        <v>1747</v>
      </c>
      <c r="K25" s="353">
        <v>371</v>
      </c>
      <c r="L25" s="562">
        <v>193</v>
      </c>
      <c r="M25" s="22">
        <v>178</v>
      </c>
      <c r="N25" s="22">
        <v>146</v>
      </c>
      <c r="O25" s="22">
        <v>62</v>
      </c>
      <c r="P25" s="22">
        <v>84</v>
      </c>
      <c r="Q25" s="563">
        <v>171</v>
      </c>
      <c r="R25" s="563">
        <v>51</v>
      </c>
    </row>
    <row r="26" spans="1:18" s="2" customFormat="1" ht="23.25" customHeight="1">
      <c r="A26" s="561" t="s">
        <v>670</v>
      </c>
      <c r="B26" s="556">
        <v>1429</v>
      </c>
      <c r="C26" s="556">
        <v>703</v>
      </c>
      <c r="D26" s="556">
        <v>726</v>
      </c>
      <c r="E26" s="556">
        <v>1110</v>
      </c>
      <c r="F26" s="556">
        <v>624</v>
      </c>
      <c r="G26" s="556">
        <v>486</v>
      </c>
      <c r="H26" s="556">
        <v>974</v>
      </c>
      <c r="I26" s="556">
        <v>403</v>
      </c>
      <c r="J26" s="560" t="s">
        <v>1748</v>
      </c>
      <c r="K26" s="353">
        <v>1717</v>
      </c>
      <c r="L26" s="562">
        <v>879</v>
      </c>
      <c r="M26" s="22">
        <v>838</v>
      </c>
      <c r="N26" s="22">
        <v>1082</v>
      </c>
      <c r="O26" s="22">
        <v>592</v>
      </c>
      <c r="P26" s="22">
        <v>490</v>
      </c>
      <c r="Q26" s="563">
        <v>1124</v>
      </c>
      <c r="R26" s="563">
        <v>416</v>
      </c>
    </row>
    <row r="27" spans="1:18" s="2" customFormat="1" ht="23.25" customHeight="1">
      <c r="A27" s="559"/>
      <c r="B27" s="81"/>
      <c r="C27" s="81"/>
      <c r="D27" s="81"/>
      <c r="E27" s="556"/>
      <c r="F27" s="81"/>
      <c r="G27" s="81"/>
      <c r="H27" s="81"/>
      <c r="I27" s="81"/>
      <c r="J27" s="560" t="s">
        <v>1749</v>
      </c>
      <c r="K27" s="353">
        <v>289</v>
      </c>
      <c r="L27" s="562">
        <v>146</v>
      </c>
      <c r="M27" s="22">
        <v>143</v>
      </c>
      <c r="N27" s="22">
        <v>611</v>
      </c>
      <c r="O27" s="22">
        <v>324</v>
      </c>
      <c r="P27" s="22">
        <v>287</v>
      </c>
      <c r="Q27" s="563">
        <v>197</v>
      </c>
      <c r="R27" s="563">
        <v>115</v>
      </c>
    </row>
    <row r="28" spans="1:18" s="2" customFormat="1" ht="23.25" customHeight="1">
      <c r="A28" s="561" t="s">
        <v>671</v>
      </c>
      <c r="B28" s="556">
        <v>1465</v>
      </c>
      <c r="C28" s="556">
        <v>738</v>
      </c>
      <c r="D28" s="556">
        <v>727</v>
      </c>
      <c r="E28" s="556">
        <v>1188</v>
      </c>
      <c r="F28" s="556">
        <v>666</v>
      </c>
      <c r="G28" s="556">
        <v>522</v>
      </c>
      <c r="H28" s="556">
        <v>882</v>
      </c>
      <c r="I28" s="556">
        <v>340</v>
      </c>
      <c r="J28" s="560" t="s">
        <v>1750</v>
      </c>
      <c r="K28" s="556">
        <v>292</v>
      </c>
      <c r="L28" s="556">
        <v>137</v>
      </c>
      <c r="M28" s="556">
        <v>155</v>
      </c>
      <c r="N28" s="556">
        <v>852</v>
      </c>
      <c r="O28" s="556">
        <v>459</v>
      </c>
      <c r="P28" s="556">
        <v>393</v>
      </c>
      <c r="Q28" s="556">
        <v>237</v>
      </c>
      <c r="R28" s="556">
        <v>152</v>
      </c>
    </row>
    <row r="29" spans="1:18" s="557" customFormat="1" ht="23.25" customHeight="1">
      <c r="A29" s="561" t="s">
        <v>672</v>
      </c>
      <c r="B29" s="22">
        <v>1386</v>
      </c>
      <c r="C29" s="562">
        <v>681</v>
      </c>
      <c r="D29" s="22">
        <v>705</v>
      </c>
      <c r="E29" s="556">
        <v>1233</v>
      </c>
      <c r="F29" s="22">
        <v>699</v>
      </c>
      <c r="G29" s="22">
        <v>534</v>
      </c>
      <c r="H29" s="22">
        <v>956</v>
      </c>
      <c r="I29" s="22">
        <v>401</v>
      </c>
      <c r="J29" s="560" t="s">
        <v>1751</v>
      </c>
      <c r="K29" s="556">
        <v>226</v>
      </c>
      <c r="L29" s="556">
        <v>113</v>
      </c>
      <c r="M29" s="556">
        <v>113</v>
      </c>
      <c r="N29" s="556">
        <v>810</v>
      </c>
      <c r="O29" s="556">
        <v>433</v>
      </c>
      <c r="P29" s="556">
        <v>377</v>
      </c>
      <c r="Q29" s="556">
        <v>188</v>
      </c>
      <c r="R29" s="556">
        <v>104</v>
      </c>
    </row>
    <row r="30" spans="1:18" s="2" customFormat="1" ht="23.25" customHeight="1">
      <c r="A30" s="561" t="s">
        <v>673</v>
      </c>
      <c r="B30" s="22">
        <v>1466</v>
      </c>
      <c r="C30" s="562">
        <v>751</v>
      </c>
      <c r="D30" s="22">
        <v>715</v>
      </c>
      <c r="E30" s="556">
        <v>1179</v>
      </c>
      <c r="F30" s="22">
        <v>631</v>
      </c>
      <c r="G30" s="22">
        <v>548</v>
      </c>
      <c r="H30" s="22">
        <v>736</v>
      </c>
      <c r="I30" s="22">
        <v>406</v>
      </c>
      <c r="J30" s="560" t="s">
        <v>1752</v>
      </c>
      <c r="K30" s="353">
        <v>135</v>
      </c>
      <c r="L30" s="562">
        <v>68</v>
      </c>
      <c r="M30" s="22">
        <v>67</v>
      </c>
      <c r="N30" s="22">
        <v>445</v>
      </c>
      <c r="O30" s="22">
        <v>227</v>
      </c>
      <c r="P30" s="22">
        <v>218</v>
      </c>
      <c r="Q30" s="563">
        <v>115</v>
      </c>
      <c r="R30" s="563">
        <v>59</v>
      </c>
    </row>
    <row r="31" spans="1:18" s="2" customFormat="1" ht="23.25" customHeight="1">
      <c r="A31" s="559"/>
      <c r="B31" s="81"/>
      <c r="C31" s="81"/>
      <c r="D31" s="81"/>
      <c r="E31" s="556"/>
      <c r="F31" s="299"/>
      <c r="G31" s="299"/>
      <c r="H31" s="81"/>
      <c r="I31" s="81"/>
      <c r="J31" s="560" t="s">
        <v>1753</v>
      </c>
      <c r="K31" s="353">
        <v>691</v>
      </c>
      <c r="L31" s="562">
        <v>353</v>
      </c>
      <c r="M31" s="22">
        <v>338</v>
      </c>
      <c r="N31" s="22">
        <v>897</v>
      </c>
      <c r="O31" s="22">
        <v>496</v>
      </c>
      <c r="P31" s="22">
        <v>401</v>
      </c>
      <c r="Q31" s="563">
        <v>522</v>
      </c>
      <c r="R31" s="563">
        <v>213</v>
      </c>
    </row>
    <row r="32" spans="1:18" s="2" customFormat="1" ht="23.25" customHeight="1">
      <c r="A32" s="561" t="s">
        <v>674</v>
      </c>
      <c r="B32" s="556">
        <v>1320</v>
      </c>
      <c r="C32" s="556">
        <v>669</v>
      </c>
      <c r="D32" s="556">
        <v>651</v>
      </c>
      <c r="E32" s="556">
        <v>1210</v>
      </c>
      <c r="F32" s="556">
        <v>660</v>
      </c>
      <c r="G32" s="556">
        <v>550</v>
      </c>
      <c r="H32" s="556">
        <v>976</v>
      </c>
      <c r="I32" s="556">
        <v>425</v>
      </c>
      <c r="J32" s="560" t="s">
        <v>1754</v>
      </c>
      <c r="K32" s="353">
        <v>316</v>
      </c>
      <c r="L32" s="562">
        <v>161</v>
      </c>
      <c r="M32" s="22">
        <v>155</v>
      </c>
      <c r="N32" s="22">
        <v>882</v>
      </c>
      <c r="O32" s="22">
        <v>486</v>
      </c>
      <c r="P32" s="22">
        <v>396</v>
      </c>
      <c r="Q32" s="563">
        <v>306</v>
      </c>
      <c r="R32" s="563">
        <v>167</v>
      </c>
    </row>
    <row r="33" spans="1:18" s="2" customFormat="1" ht="23.25" customHeight="1">
      <c r="A33" s="561" t="s">
        <v>675</v>
      </c>
      <c r="B33" s="556">
        <v>1314</v>
      </c>
      <c r="C33" s="556">
        <v>663</v>
      </c>
      <c r="D33" s="556">
        <v>651</v>
      </c>
      <c r="E33" s="556">
        <v>1226</v>
      </c>
      <c r="F33" s="556">
        <v>648</v>
      </c>
      <c r="G33" s="556">
        <v>578</v>
      </c>
      <c r="H33" s="556">
        <v>1006</v>
      </c>
      <c r="I33" s="556">
        <v>424</v>
      </c>
      <c r="J33" s="560" t="s">
        <v>1755</v>
      </c>
      <c r="K33" s="353">
        <v>352</v>
      </c>
      <c r="L33" s="562">
        <v>174</v>
      </c>
      <c r="M33" s="22">
        <v>178</v>
      </c>
      <c r="N33" s="22">
        <v>590</v>
      </c>
      <c r="O33" s="22">
        <v>337</v>
      </c>
      <c r="P33" s="22">
        <v>253</v>
      </c>
      <c r="Q33" s="563">
        <v>270</v>
      </c>
      <c r="R33" s="563">
        <v>133</v>
      </c>
    </row>
    <row r="34" spans="1:18" s="2" customFormat="1" ht="23.25" customHeight="1">
      <c r="A34" s="561" t="s">
        <v>676</v>
      </c>
      <c r="B34" s="22">
        <v>1177</v>
      </c>
      <c r="C34" s="562">
        <v>619</v>
      </c>
      <c r="D34" s="22">
        <v>558</v>
      </c>
      <c r="E34" s="556">
        <v>1369</v>
      </c>
      <c r="F34" s="22">
        <v>742</v>
      </c>
      <c r="G34" s="22">
        <v>627</v>
      </c>
      <c r="H34" s="22">
        <v>1215</v>
      </c>
      <c r="I34" s="22">
        <v>430</v>
      </c>
      <c r="J34" s="560"/>
      <c r="K34" s="353"/>
      <c r="L34" s="562"/>
      <c r="M34" s="22"/>
      <c r="N34" s="22"/>
      <c r="O34" s="22"/>
      <c r="P34" s="22"/>
      <c r="Q34" s="96"/>
      <c r="R34" s="96"/>
    </row>
    <row r="35" spans="1:18" s="2" customFormat="1" ht="3" customHeight="1" thickBot="1">
      <c r="A35" s="564"/>
      <c r="B35" s="565"/>
      <c r="C35" s="566"/>
      <c r="D35" s="566"/>
      <c r="E35" s="566"/>
      <c r="F35" s="567"/>
      <c r="G35" s="567"/>
      <c r="H35" s="137"/>
      <c r="I35" s="137"/>
      <c r="J35" s="564"/>
      <c r="K35" s="565"/>
      <c r="L35" s="566"/>
      <c r="M35" s="566"/>
      <c r="N35" s="566"/>
      <c r="O35" s="567"/>
      <c r="P35" s="567"/>
      <c r="Q35" s="137"/>
      <c r="R35" s="137"/>
    </row>
    <row r="36" spans="1:16" s="2" customFormat="1" ht="9.75" customHeight="1" thickTop="1">
      <c r="A36" s="568"/>
      <c r="B36" s="569"/>
      <c r="C36" s="569"/>
      <c r="D36" s="569"/>
      <c r="E36" s="569"/>
      <c r="F36" s="570"/>
      <c r="G36" s="570"/>
      <c r="H36" s="569"/>
      <c r="I36" s="569"/>
      <c r="J36" s="236"/>
      <c r="K36" s="236"/>
      <c r="L36" s="236"/>
      <c r="M36" s="236"/>
      <c r="N36" s="236"/>
      <c r="O36" s="291"/>
      <c r="P36" s="291"/>
    </row>
    <row r="37" spans="1:16" s="2" customFormat="1" ht="12" customHeight="1">
      <c r="A37" s="571" t="s">
        <v>1108</v>
      </c>
      <c r="B37" s="569"/>
      <c r="C37" s="569"/>
      <c r="D37" s="569"/>
      <c r="E37" s="569"/>
      <c r="F37" s="570"/>
      <c r="G37" s="570"/>
      <c r="H37" s="569"/>
      <c r="I37" s="569"/>
      <c r="J37" s="2" t="s">
        <v>1756</v>
      </c>
      <c r="K37" s="236"/>
      <c r="L37" s="236"/>
      <c r="M37" s="236"/>
      <c r="N37" s="236"/>
      <c r="O37" s="291"/>
      <c r="P37" s="291"/>
    </row>
    <row r="38" spans="1:17" s="572" customFormat="1" ht="12" customHeight="1">
      <c r="A38" s="231" t="s">
        <v>1757</v>
      </c>
      <c r="B38" s="569"/>
      <c r="C38" s="569"/>
      <c r="D38" s="569"/>
      <c r="E38" s="569"/>
      <c r="F38" s="570"/>
      <c r="G38" s="570"/>
      <c r="H38" s="569"/>
      <c r="I38" s="568"/>
      <c r="J38" s="133"/>
      <c r="K38" s="571"/>
      <c r="L38" s="571"/>
      <c r="O38" s="573"/>
      <c r="P38" s="573"/>
      <c r="Q38" s="574"/>
    </row>
    <row r="39" spans="1:18" s="2" customFormat="1" ht="13.5" customHeight="1">
      <c r="A39" s="568"/>
      <c r="B39" s="569"/>
      <c r="C39" s="569"/>
      <c r="D39" s="569"/>
      <c r="E39" s="569"/>
      <c r="F39" s="570"/>
      <c r="G39" s="570"/>
      <c r="H39" s="569"/>
      <c r="I39" s="569"/>
      <c r="J39" s="231"/>
      <c r="K39" s="328"/>
      <c r="L39" s="328"/>
      <c r="M39" s="133"/>
      <c r="N39" s="133"/>
      <c r="O39" s="133"/>
      <c r="P39" s="291"/>
      <c r="R39" s="133"/>
    </row>
    <row r="40" spans="1:9" s="2" customFormat="1" ht="12" customHeight="1">
      <c r="A40" s="568"/>
      <c r="B40" s="569"/>
      <c r="C40" s="569"/>
      <c r="D40" s="569"/>
      <c r="E40" s="569"/>
      <c r="F40" s="570"/>
      <c r="G40" s="570"/>
      <c r="H40" s="569"/>
      <c r="I40" s="569"/>
    </row>
    <row r="41" spans="2:9" s="568" customFormat="1" ht="8.25">
      <c r="B41" s="569"/>
      <c r="C41" s="569"/>
      <c r="D41" s="569"/>
      <c r="E41" s="569"/>
      <c r="F41" s="570"/>
      <c r="G41" s="570"/>
      <c r="H41" s="569"/>
      <c r="I41" s="569"/>
    </row>
    <row r="42" spans="1:9" s="568" customFormat="1" ht="12">
      <c r="A42" s="2"/>
      <c r="B42" s="133"/>
      <c r="C42" s="133"/>
      <c r="D42" s="133"/>
      <c r="E42" s="133"/>
      <c r="F42" s="133"/>
      <c r="G42" s="133"/>
      <c r="H42" s="133"/>
      <c r="I42" s="133"/>
    </row>
    <row r="43" spans="1:9" s="568" customFormat="1" ht="12">
      <c r="A43" s="2"/>
      <c r="B43" s="133"/>
      <c r="C43" s="133"/>
      <c r="D43" s="133"/>
      <c r="E43" s="133"/>
      <c r="F43" s="133"/>
      <c r="G43" s="133"/>
      <c r="H43" s="133"/>
      <c r="I43" s="133"/>
    </row>
    <row r="44" spans="1:9" s="568" customFormat="1" ht="12">
      <c r="A44" s="2"/>
      <c r="B44" s="133"/>
      <c r="C44" s="133"/>
      <c r="D44" s="133"/>
      <c r="E44" s="133"/>
      <c r="F44" s="133"/>
      <c r="G44" s="133"/>
      <c r="H44" s="133"/>
      <c r="I44" s="133"/>
    </row>
    <row r="45" spans="1:9" s="568" customFormat="1" ht="12">
      <c r="A45" s="2"/>
      <c r="B45" s="133"/>
      <c r="C45" s="133"/>
      <c r="D45" s="133"/>
      <c r="E45" s="133"/>
      <c r="F45" s="133"/>
      <c r="G45" s="133"/>
      <c r="H45" s="133"/>
      <c r="I45" s="133"/>
    </row>
    <row r="46" ht="12.75" customHeight="1"/>
    <row r="47" ht="9.75" customHeight="1"/>
    <row r="48" spans="17:18" ht="15.75">
      <c r="Q48" s="2"/>
      <c r="R48" s="2"/>
    </row>
    <row r="49" spans="17:18" ht="15.75">
      <c r="Q49" s="2"/>
      <c r="R49" s="2"/>
    </row>
    <row r="50" spans="17:18" ht="15.75">
      <c r="Q50" s="2"/>
      <c r="R50" s="2"/>
    </row>
    <row r="51" spans="17:18" ht="15.75">
      <c r="Q51" s="2"/>
      <c r="R51" s="2"/>
    </row>
    <row r="52" spans="17:18" ht="15.75">
      <c r="Q52" s="2"/>
      <c r="R52" s="2"/>
    </row>
    <row r="53" spans="17:18" ht="15.75">
      <c r="Q53" s="2"/>
      <c r="R53" s="2"/>
    </row>
    <row r="54" spans="17:18" ht="15.75">
      <c r="Q54" s="2"/>
      <c r="R54" s="2"/>
    </row>
    <row r="55" spans="17:18" ht="15.75">
      <c r="Q55" s="2"/>
      <c r="R55" s="2"/>
    </row>
    <row r="56" spans="17:18" ht="15.75">
      <c r="Q56" s="2"/>
      <c r="R56" s="2"/>
    </row>
    <row r="57" spans="17:18" ht="15.75">
      <c r="Q57" s="2"/>
      <c r="R57" s="2"/>
    </row>
    <row r="58" spans="17:18" ht="15.75">
      <c r="Q58" s="2"/>
      <c r="R58" s="2"/>
    </row>
    <row r="59" spans="17:18" ht="15.75">
      <c r="Q59" s="2"/>
      <c r="R59" s="2"/>
    </row>
    <row r="60" spans="17:18" ht="15.75">
      <c r="Q60" s="2"/>
      <c r="R60" s="2"/>
    </row>
    <row r="61" spans="17:18" ht="15.75">
      <c r="Q61" s="2"/>
      <c r="R61" s="2"/>
    </row>
    <row r="62" spans="17:18" ht="15.75">
      <c r="Q62" s="2"/>
      <c r="R62" s="2"/>
    </row>
    <row r="63" spans="17:18" ht="15.75">
      <c r="Q63" s="2"/>
      <c r="R63" s="2"/>
    </row>
  </sheetData>
  <sheetProtection/>
  <mergeCells count="26">
    <mergeCell ref="A3:I3"/>
    <mergeCell ref="J3:R3"/>
    <mergeCell ref="R9:R10"/>
    <mergeCell ref="N8:P8"/>
    <mergeCell ref="K9:K10"/>
    <mergeCell ref="L9:L10"/>
    <mergeCell ref="M9:M10"/>
    <mergeCell ref="N9:N10"/>
    <mergeCell ref="K8:M8"/>
    <mergeCell ref="Q9:Q10"/>
    <mergeCell ref="O9:O10"/>
    <mergeCell ref="P9:P10"/>
    <mergeCell ref="B9:B10"/>
    <mergeCell ref="C9:C10"/>
    <mergeCell ref="A6:A10"/>
    <mergeCell ref="B6:C6"/>
    <mergeCell ref="B8:D8"/>
    <mergeCell ref="E8:G8"/>
    <mergeCell ref="G9:G10"/>
    <mergeCell ref="F9:F10"/>
    <mergeCell ref="I9:I10"/>
    <mergeCell ref="J6:J10"/>
    <mergeCell ref="H9:H10"/>
    <mergeCell ref="E9:E10"/>
    <mergeCell ref="D9:D10"/>
    <mergeCell ref="K6:L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AE111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L41" sqref="L41"/>
      <selection pane="topRight" activeCell="A1" sqref="A1"/>
      <selection pane="bottomLeft" activeCell="A1" sqref="A1"/>
      <selection pane="bottomRight" activeCell="AA32" sqref="AA32"/>
    </sheetView>
  </sheetViews>
  <sheetFormatPr defaultColWidth="7.99609375" defaultRowHeight="13.5"/>
  <cols>
    <col min="1" max="1" width="5.77734375" style="236" customWidth="1"/>
    <col min="2" max="2" width="5.4453125" style="694" customWidth="1"/>
    <col min="3" max="4" width="5.3359375" style="694" customWidth="1"/>
    <col min="5" max="5" width="5.3359375" style="695" customWidth="1"/>
    <col min="6" max="8" width="5.3359375" style="705" customWidth="1"/>
    <col min="9" max="9" width="4.77734375" style="695" customWidth="1"/>
    <col min="10" max="10" width="5.3359375" style="696" customWidth="1"/>
    <col min="11" max="12" width="4.77734375" style="696" customWidth="1"/>
    <col min="13" max="13" width="4.77734375" style="695" customWidth="1"/>
    <col min="14" max="14" width="5.3359375" style="235" customWidth="1"/>
    <col min="15" max="15" width="4.99609375" style="235" customWidth="1"/>
    <col min="16" max="16" width="5.3359375" style="235" customWidth="1"/>
    <col min="17" max="17" width="5.3359375" style="706" customWidth="1"/>
    <col min="18" max="18" width="5.3359375" style="235" customWidth="1"/>
    <col min="19" max="19" width="4.99609375" style="235" customWidth="1"/>
    <col min="20" max="20" width="5.3359375" style="235" customWidth="1"/>
    <col min="21" max="21" width="5.3359375" style="697" customWidth="1"/>
    <col min="22" max="23" width="4.99609375" style="699" customWidth="1"/>
    <col min="24" max="24" width="5.3359375" style="699" customWidth="1"/>
    <col min="25" max="25" width="4.99609375" style="706" customWidth="1"/>
    <col min="26" max="26" width="5.3359375" style="236" customWidth="1"/>
    <col min="27" max="27" width="7.99609375" style="236" customWidth="1"/>
    <col min="28" max="28" width="7.99609375" style="1" customWidth="1"/>
    <col min="29" max="29" width="7.99609375" style="2" customWidth="1"/>
    <col min="30" max="16384" width="7.99609375" style="236" customWidth="1"/>
  </cols>
  <sheetData>
    <row r="1" spans="1:29" s="404" customFormat="1" ht="11.25" customHeight="1">
      <c r="A1" s="121" t="s">
        <v>1475</v>
      </c>
      <c r="B1" s="575"/>
      <c r="C1" s="575"/>
      <c r="D1" s="575"/>
      <c r="E1" s="576"/>
      <c r="F1" s="577"/>
      <c r="G1" s="577"/>
      <c r="H1" s="577"/>
      <c r="I1" s="576"/>
      <c r="J1" s="578"/>
      <c r="K1" s="578"/>
      <c r="L1" s="578"/>
      <c r="M1" s="576"/>
      <c r="N1" s="402"/>
      <c r="O1" s="402"/>
      <c r="P1" s="402"/>
      <c r="Q1" s="579"/>
      <c r="R1" s="402"/>
      <c r="S1" s="402"/>
      <c r="T1" s="402"/>
      <c r="U1" s="580"/>
      <c r="V1" s="581"/>
      <c r="W1" s="581"/>
      <c r="X1" s="581"/>
      <c r="Y1" s="579"/>
      <c r="Z1" s="1038" t="s">
        <v>1476</v>
      </c>
      <c r="AB1" s="1"/>
      <c r="AC1" s="2"/>
    </row>
    <row r="2" spans="1:28" s="2" customFormat="1" ht="12" customHeight="1">
      <c r="A2" s="126"/>
      <c r="B2" s="582"/>
      <c r="C2" s="582"/>
      <c r="D2" s="582"/>
      <c r="E2" s="583"/>
      <c r="F2" s="584"/>
      <c r="G2" s="584"/>
      <c r="H2" s="584"/>
      <c r="I2" s="583"/>
      <c r="J2" s="585"/>
      <c r="K2" s="585"/>
      <c r="L2" s="585"/>
      <c r="M2" s="583"/>
      <c r="N2" s="133"/>
      <c r="O2" s="133"/>
      <c r="P2" s="133"/>
      <c r="Q2" s="586"/>
      <c r="R2" s="133"/>
      <c r="S2" s="133"/>
      <c r="T2" s="133"/>
      <c r="U2" s="587"/>
      <c r="V2" s="329"/>
      <c r="W2" s="329"/>
      <c r="X2" s="329"/>
      <c r="Y2" s="586"/>
      <c r="Z2" s="129"/>
      <c r="AB2" s="1"/>
    </row>
    <row r="3" spans="1:29" s="131" customFormat="1" ht="21.75" customHeight="1">
      <c r="A3" s="1276" t="s">
        <v>1758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301" t="s">
        <v>1759</v>
      </c>
      <c r="O3" s="1301"/>
      <c r="P3" s="1301"/>
      <c r="Q3" s="1301"/>
      <c r="R3" s="1301"/>
      <c r="S3" s="1301"/>
      <c r="T3" s="1301"/>
      <c r="U3" s="1301"/>
      <c r="V3" s="1301"/>
      <c r="W3" s="1301"/>
      <c r="X3" s="1301"/>
      <c r="Y3" s="1301"/>
      <c r="Z3" s="1301"/>
      <c r="AB3" s="245"/>
      <c r="AC3" s="3"/>
    </row>
    <row r="4" spans="1:28" s="3" customFormat="1" ht="12.75" customHeight="1">
      <c r="A4" s="233"/>
      <c r="B4" s="245"/>
      <c r="C4" s="245"/>
      <c r="D4" s="245"/>
      <c r="E4" s="588"/>
      <c r="F4" s="245"/>
      <c r="G4" s="245"/>
      <c r="H4" s="245"/>
      <c r="I4" s="588"/>
      <c r="J4" s="245"/>
      <c r="K4" s="245"/>
      <c r="L4" s="245"/>
      <c r="M4" s="588"/>
      <c r="N4" s="589"/>
      <c r="O4" s="589"/>
      <c r="P4" s="589"/>
      <c r="Q4" s="590"/>
      <c r="R4" s="589"/>
      <c r="S4" s="589"/>
      <c r="T4" s="589"/>
      <c r="U4" s="590"/>
      <c r="V4" s="591"/>
      <c r="W4" s="591"/>
      <c r="X4" s="591"/>
      <c r="Y4" s="590"/>
      <c r="Z4" s="592"/>
      <c r="AB4" s="245"/>
    </row>
    <row r="5" spans="1:28" s="2" customFormat="1" ht="12.75" customHeight="1" thickBot="1">
      <c r="A5" s="135" t="s">
        <v>540</v>
      </c>
      <c r="B5" s="314"/>
      <c r="C5" s="314"/>
      <c r="D5" s="314"/>
      <c r="E5" s="593"/>
      <c r="F5" s="594"/>
      <c r="G5" s="594"/>
      <c r="H5" s="594"/>
      <c r="I5" s="593"/>
      <c r="J5" s="315"/>
      <c r="K5" s="315"/>
      <c r="L5" s="315"/>
      <c r="M5" s="593"/>
      <c r="N5" s="137"/>
      <c r="O5" s="137"/>
      <c r="P5" s="137"/>
      <c r="Q5" s="595"/>
      <c r="R5" s="137"/>
      <c r="S5" s="137"/>
      <c r="T5" s="137"/>
      <c r="U5" s="596"/>
      <c r="V5" s="225"/>
      <c r="W5" s="225"/>
      <c r="X5" s="225"/>
      <c r="Y5" s="595"/>
      <c r="Z5" s="139" t="s">
        <v>294</v>
      </c>
      <c r="AB5" s="1"/>
    </row>
    <row r="6" spans="1:28" s="2" customFormat="1" ht="6" customHeight="1" thickTop="1">
      <c r="A6" s="597"/>
      <c r="B6" s="320"/>
      <c r="C6" s="320"/>
      <c r="D6" s="320"/>
      <c r="E6" s="598"/>
      <c r="F6" s="599"/>
      <c r="G6" s="599"/>
      <c r="H6" s="599"/>
      <c r="I6" s="598"/>
      <c r="J6" s="600"/>
      <c r="K6" s="601"/>
      <c r="L6" s="601"/>
      <c r="M6" s="602"/>
      <c r="N6" s="603"/>
      <c r="Q6" s="604"/>
      <c r="U6" s="605"/>
      <c r="V6" s="169"/>
      <c r="W6" s="169"/>
      <c r="X6" s="169"/>
      <c r="Y6" s="606"/>
      <c r="Z6" s="287"/>
      <c r="AB6" s="1"/>
    </row>
    <row r="7" spans="1:29" s="619" customFormat="1" ht="12">
      <c r="A7" s="607"/>
      <c r="B7" s="608" t="s">
        <v>1760</v>
      </c>
      <c r="C7" s="608"/>
      <c r="D7" s="608"/>
      <c r="E7" s="609"/>
      <c r="F7" s="610"/>
      <c r="G7" s="610"/>
      <c r="H7" s="610"/>
      <c r="I7" s="609"/>
      <c r="J7" s="611" t="s">
        <v>1761</v>
      </c>
      <c r="K7" s="612"/>
      <c r="L7" s="612"/>
      <c r="M7" s="613"/>
      <c r="N7" s="614" t="s">
        <v>1762</v>
      </c>
      <c r="O7" s="615"/>
      <c r="P7" s="615"/>
      <c r="Q7" s="609"/>
      <c r="R7" s="616"/>
      <c r="S7" s="616"/>
      <c r="T7" s="616"/>
      <c r="U7" s="617"/>
      <c r="V7" s="618" t="s">
        <v>1763</v>
      </c>
      <c r="W7" s="618"/>
      <c r="X7" s="618"/>
      <c r="Y7" s="613"/>
      <c r="AA7" s="4"/>
      <c r="AC7" s="4"/>
    </row>
    <row r="8" spans="1:26" s="1" customFormat="1" ht="14.25" customHeight="1">
      <c r="A8" s="148" t="s">
        <v>1117</v>
      </c>
      <c r="B8" s="620" t="s">
        <v>1764</v>
      </c>
      <c r="C8" s="621"/>
      <c r="D8" s="621"/>
      <c r="E8" s="622"/>
      <c r="F8" s="623" t="s">
        <v>1765</v>
      </c>
      <c r="G8" s="620"/>
      <c r="H8" s="620"/>
      <c r="I8" s="624"/>
      <c r="J8" s="625" t="s">
        <v>649</v>
      </c>
      <c r="K8" s="626"/>
      <c r="L8" s="626"/>
      <c r="M8" s="627"/>
      <c r="N8" s="628" t="s">
        <v>1764</v>
      </c>
      <c r="O8" s="248"/>
      <c r="P8" s="248"/>
      <c r="Q8" s="622"/>
      <c r="R8" s="628" t="s">
        <v>1765</v>
      </c>
      <c r="S8" s="248"/>
      <c r="T8" s="248"/>
      <c r="U8" s="627"/>
      <c r="V8" s="629" t="s">
        <v>460</v>
      </c>
      <c r="W8" s="629"/>
      <c r="X8" s="629"/>
      <c r="Y8" s="627"/>
      <c r="Z8" s="1" t="s">
        <v>121</v>
      </c>
    </row>
    <row r="9" spans="1:26" s="1" customFormat="1" ht="13.5">
      <c r="A9" s="148" t="s">
        <v>1118</v>
      </c>
      <c r="B9" s="167"/>
      <c r="C9" s="630" t="s">
        <v>345</v>
      </c>
      <c r="D9" s="630" t="s">
        <v>325</v>
      </c>
      <c r="E9" s="631" t="s">
        <v>1766</v>
      </c>
      <c r="F9" s="632"/>
      <c r="G9" s="633" t="s">
        <v>345</v>
      </c>
      <c r="H9" s="634" t="s">
        <v>325</v>
      </c>
      <c r="I9" s="631" t="s">
        <v>308</v>
      </c>
      <c r="J9" s="635"/>
      <c r="K9" s="636" t="s">
        <v>345</v>
      </c>
      <c r="L9" s="637" t="s">
        <v>325</v>
      </c>
      <c r="M9" s="631" t="s">
        <v>308</v>
      </c>
      <c r="N9" s="150"/>
      <c r="O9" s="636" t="s">
        <v>345</v>
      </c>
      <c r="P9" s="637" t="s">
        <v>325</v>
      </c>
      <c r="Q9" s="631" t="s">
        <v>308</v>
      </c>
      <c r="R9" s="150"/>
      <c r="S9" s="636" t="s">
        <v>345</v>
      </c>
      <c r="T9" s="637" t="s">
        <v>325</v>
      </c>
      <c r="U9" s="631" t="s">
        <v>308</v>
      </c>
      <c r="V9" s="638"/>
      <c r="W9" s="636" t="s">
        <v>345</v>
      </c>
      <c r="X9" s="637" t="s">
        <v>325</v>
      </c>
      <c r="Y9" s="631" t="s">
        <v>308</v>
      </c>
      <c r="Z9" s="1" t="s">
        <v>128</v>
      </c>
    </row>
    <row r="10" spans="1:28" s="1" customFormat="1" ht="12">
      <c r="A10" s="160"/>
      <c r="B10" s="639"/>
      <c r="C10" s="640" t="s">
        <v>167</v>
      </c>
      <c r="D10" s="640" t="s">
        <v>168</v>
      </c>
      <c r="E10" s="641" t="s">
        <v>1122</v>
      </c>
      <c r="F10" s="642"/>
      <c r="G10" s="642" t="s">
        <v>167</v>
      </c>
      <c r="H10" s="642" t="s">
        <v>168</v>
      </c>
      <c r="I10" s="643" t="s">
        <v>1123</v>
      </c>
      <c r="J10" s="644"/>
      <c r="K10" s="644" t="s">
        <v>167</v>
      </c>
      <c r="L10" s="645" t="s">
        <v>168</v>
      </c>
      <c r="M10" s="641" t="s">
        <v>610</v>
      </c>
      <c r="N10" s="642"/>
      <c r="O10" s="644" t="s">
        <v>167</v>
      </c>
      <c r="P10" s="645" t="s">
        <v>168</v>
      </c>
      <c r="Q10" s="641" t="s">
        <v>610</v>
      </c>
      <c r="R10" s="646"/>
      <c r="S10" s="644" t="s">
        <v>167</v>
      </c>
      <c r="T10" s="645" t="s">
        <v>168</v>
      </c>
      <c r="U10" s="641" t="s">
        <v>610</v>
      </c>
      <c r="V10" s="647"/>
      <c r="W10" s="644" t="s">
        <v>167</v>
      </c>
      <c r="X10" s="645" t="s">
        <v>168</v>
      </c>
      <c r="Y10" s="641" t="s">
        <v>610</v>
      </c>
      <c r="Z10" s="648"/>
      <c r="AB10" s="146" t="s">
        <v>1121</v>
      </c>
    </row>
    <row r="11" spans="1:29" s="2" customFormat="1" ht="25.5" customHeight="1" hidden="1">
      <c r="A11" s="229">
        <v>2009</v>
      </c>
      <c r="B11" s="649">
        <v>329626</v>
      </c>
      <c r="C11" s="650">
        <v>167146</v>
      </c>
      <c r="D11" s="650">
        <v>162480</v>
      </c>
      <c r="E11" s="651">
        <v>16.2532706757371</v>
      </c>
      <c r="F11" s="650">
        <v>317511</v>
      </c>
      <c r="G11" s="650">
        <v>160329</v>
      </c>
      <c r="H11" s="650">
        <v>157182</v>
      </c>
      <c r="I11" s="651">
        <v>15.6559016143264</v>
      </c>
      <c r="J11" s="650">
        <v>187758</v>
      </c>
      <c r="K11" s="650">
        <v>94459</v>
      </c>
      <c r="L11" s="650">
        <v>93299</v>
      </c>
      <c r="M11" s="651">
        <v>9.25801240052375</v>
      </c>
      <c r="N11" s="650">
        <v>141868</v>
      </c>
      <c r="O11" s="650">
        <v>72687</v>
      </c>
      <c r="P11" s="650">
        <v>69181</v>
      </c>
      <c r="Q11" s="652">
        <v>6.99525827521333</v>
      </c>
      <c r="R11" s="650">
        <v>129753</v>
      </c>
      <c r="S11" s="650">
        <v>65870</v>
      </c>
      <c r="T11" s="650">
        <v>63883</v>
      </c>
      <c r="U11" s="651">
        <v>6.39788921380265</v>
      </c>
      <c r="V11" s="650">
        <v>12115</v>
      </c>
      <c r="W11" s="650">
        <v>6817</v>
      </c>
      <c r="X11" s="650">
        <v>5298</v>
      </c>
      <c r="Y11" s="651">
        <v>0.597369061410674</v>
      </c>
      <c r="Z11" s="205">
        <v>2009</v>
      </c>
      <c r="AA11" s="1"/>
      <c r="AB11" s="653">
        <v>2028059.5</v>
      </c>
      <c r="AC11" s="1"/>
    </row>
    <row r="12" spans="1:29" s="2" customFormat="1" ht="25.5" customHeight="1">
      <c r="A12" s="229">
        <v>2010</v>
      </c>
      <c r="B12" s="649">
        <v>317853</v>
      </c>
      <c r="C12" s="650">
        <v>163046</v>
      </c>
      <c r="D12" s="650">
        <v>154807</v>
      </c>
      <c r="E12" s="651">
        <v>15.5128034936544</v>
      </c>
      <c r="F12" s="650">
        <v>301675</v>
      </c>
      <c r="G12" s="650">
        <v>153265</v>
      </c>
      <c r="H12" s="650">
        <v>148410</v>
      </c>
      <c r="I12" s="651">
        <v>14.7973611622009</v>
      </c>
      <c r="J12" s="650">
        <v>177372</v>
      </c>
      <c r="K12" s="650">
        <v>89254</v>
      </c>
      <c r="L12" s="650">
        <v>88118</v>
      </c>
      <c r="M12" s="651">
        <v>8.65663366800522</v>
      </c>
      <c r="N12" s="650">
        <v>140481</v>
      </c>
      <c r="O12" s="650">
        <v>73792</v>
      </c>
      <c r="P12" s="650">
        <v>66689</v>
      </c>
      <c r="Q12" s="652">
        <v>6.85616982564915</v>
      </c>
      <c r="R12" s="650">
        <v>124303</v>
      </c>
      <c r="S12" s="650">
        <v>64011</v>
      </c>
      <c r="T12" s="650">
        <v>60292</v>
      </c>
      <c r="U12" s="651">
        <v>6.18010560371669</v>
      </c>
      <c r="V12" s="650">
        <v>16178</v>
      </c>
      <c r="W12" s="650">
        <v>9781</v>
      </c>
      <c r="X12" s="650">
        <v>6397</v>
      </c>
      <c r="Y12" s="651">
        <v>0.78956667050599</v>
      </c>
      <c r="Z12" s="205">
        <v>2010</v>
      </c>
      <c r="AA12" s="1"/>
      <c r="AB12" s="654">
        <v>2048972</v>
      </c>
      <c r="AC12" s="1"/>
    </row>
    <row r="13" spans="1:31" s="2" customFormat="1" ht="25.5" customHeight="1">
      <c r="A13" s="229">
        <v>2011</v>
      </c>
      <c r="B13" s="649">
        <v>321187</v>
      </c>
      <c r="C13" s="650">
        <v>165258</v>
      </c>
      <c r="D13" s="650">
        <v>155929</v>
      </c>
      <c r="E13" s="651">
        <v>15.489517748682</v>
      </c>
      <c r="F13" s="650">
        <v>302546</v>
      </c>
      <c r="G13" s="650">
        <v>154392</v>
      </c>
      <c r="H13" s="650">
        <v>148154</v>
      </c>
      <c r="I13" s="651">
        <v>14.5905395822146</v>
      </c>
      <c r="J13" s="650">
        <v>179652</v>
      </c>
      <c r="K13" s="650">
        <v>91110</v>
      </c>
      <c r="L13" s="650">
        <v>88542</v>
      </c>
      <c r="M13" s="651">
        <v>8.66387133534741</v>
      </c>
      <c r="N13" s="650">
        <v>141535</v>
      </c>
      <c r="O13" s="650">
        <v>74148</v>
      </c>
      <c r="P13" s="650">
        <v>67387</v>
      </c>
      <c r="Q13" s="652">
        <v>6.82564641333464</v>
      </c>
      <c r="R13" s="650">
        <v>122894</v>
      </c>
      <c r="S13" s="650">
        <v>63282</v>
      </c>
      <c r="T13" s="650">
        <v>59612</v>
      </c>
      <c r="U13" s="651">
        <v>5.92666824686719</v>
      </c>
      <c r="V13" s="650">
        <v>18641</v>
      </c>
      <c r="W13" s="650">
        <v>10866</v>
      </c>
      <c r="X13" s="650">
        <v>7775</v>
      </c>
      <c r="Y13" s="651">
        <v>0.898978166467454</v>
      </c>
      <c r="Z13" s="205">
        <v>2011</v>
      </c>
      <c r="AA13" s="1"/>
      <c r="AB13" s="653">
        <v>2073576.5</v>
      </c>
      <c r="AC13" s="1"/>
      <c r="AD13" s="231"/>
      <c r="AE13" s="231"/>
    </row>
    <row r="14" spans="1:31" s="2" customFormat="1" ht="24" customHeight="1">
      <c r="A14" s="229">
        <v>2012</v>
      </c>
      <c r="B14" s="649">
        <v>287195</v>
      </c>
      <c r="C14" s="650">
        <v>148225</v>
      </c>
      <c r="D14" s="650">
        <v>138970</v>
      </c>
      <c r="E14" s="651">
        <v>14.309812332413</v>
      </c>
      <c r="F14" s="650">
        <v>277346</v>
      </c>
      <c r="G14" s="650">
        <v>141718</v>
      </c>
      <c r="H14" s="650">
        <v>135628</v>
      </c>
      <c r="I14" s="651">
        <v>13.8190748834256</v>
      </c>
      <c r="J14" s="650">
        <v>167743</v>
      </c>
      <c r="K14" s="650">
        <v>81749</v>
      </c>
      <c r="L14" s="650">
        <v>79994</v>
      </c>
      <c r="M14" s="651">
        <v>8.05902601396776</v>
      </c>
      <c r="N14" s="650">
        <v>125452</v>
      </c>
      <c r="O14" s="650">
        <v>66476</v>
      </c>
      <c r="P14" s="650">
        <v>58976</v>
      </c>
      <c r="Q14" s="652">
        <v>6.25078631844521</v>
      </c>
      <c r="R14" s="650">
        <v>115603</v>
      </c>
      <c r="S14" s="650">
        <v>59969</v>
      </c>
      <c r="T14" s="650">
        <v>55634</v>
      </c>
      <c r="U14" s="651">
        <v>5.76004886945781</v>
      </c>
      <c r="V14" s="650">
        <v>9849</v>
      </c>
      <c r="W14" s="650">
        <v>6507</v>
      </c>
      <c r="X14" s="650">
        <v>3342</v>
      </c>
      <c r="Y14" s="651">
        <v>0.490737448987396</v>
      </c>
      <c r="Z14" s="205">
        <v>2012</v>
      </c>
      <c r="AB14" s="654">
        <v>2006979</v>
      </c>
      <c r="AC14" s="1"/>
      <c r="AD14" s="655"/>
      <c r="AE14" s="655"/>
    </row>
    <row r="15" spans="1:31" s="2" customFormat="1" ht="24" customHeight="1">
      <c r="A15" s="229">
        <v>2013</v>
      </c>
      <c r="B15" s="649">
        <v>281428</v>
      </c>
      <c r="C15" s="650">
        <v>146222</v>
      </c>
      <c r="D15" s="650">
        <v>135206</v>
      </c>
      <c r="E15" s="651">
        <v>13.9016710230617</v>
      </c>
      <c r="F15" s="650">
        <v>268053</v>
      </c>
      <c r="G15" s="650">
        <v>137645</v>
      </c>
      <c r="H15" s="650">
        <v>130408</v>
      </c>
      <c r="I15" s="651">
        <v>13.2409874736869</v>
      </c>
      <c r="J15" s="650">
        <v>159556</v>
      </c>
      <c r="K15" s="650">
        <v>81184</v>
      </c>
      <c r="L15" s="650">
        <v>78372</v>
      </c>
      <c r="M15" s="651">
        <v>7.88157191805943</v>
      </c>
      <c r="N15" s="650">
        <v>121872</v>
      </c>
      <c r="O15" s="650">
        <v>65038</v>
      </c>
      <c r="P15" s="650">
        <v>56834</v>
      </c>
      <c r="Q15" s="652">
        <v>6.02009910500225</v>
      </c>
      <c r="R15" s="650">
        <v>108497</v>
      </c>
      <c r="S15" s="650">
        <v>56461</v>
      </c>
      <c r="T15" s="650">
        <v>52036</v>
      </c>
      <c r="U15" s="651">
        <v>5.35941555562746</v>
      </c>
      <c r="V15" s="650">
        <v>13375</v>
      </c>
      <c r="W15" s="650">
        <v>8577</v>
      </c>
      <c r="X15" s="650">
        <v>4798</v>
      </c>
      <c r="Y15" s="651">
        <v>0.660683549374796</v>
      </c>
      <c r="Z15" s="205">
        <v>2013</v>
      </c>
      <c r="AA15" s="10"/>
      <c r="AB15" s="653">
        <v>2024418.5</v>
      </c>
      <c r="AC15" s="1"/>
      <c r="AD15" s="655"/>
      <c r="AE15" s="655"/>
    </row>
    <row r="16" spans="1:31" s="2" customFormat="1" ht="24" customHeight="1">
      <c r="A16" s="229">
        <v>2014</v>
      </c>
      <c r="B16" s="649">
        <v>289627</v>
      </c>
      <c r="C16" s="650">
        <v>151205</v>
      </c>
      <c r="D16" s="650">
        <v>138422</v>
      </c>
      <c r="E16" s="651">
        <v>14.189479501396</v>
      </c>
      <c r="F16" s="650">
        <v>279817</v>
      </c>
      <c r="G16" s="650">
        <v>144331</v>
      </c>
      <c r="H16" s="650">
        <v>135486</v>
      </c>
      <c r="I16" s="651">
        <v>13.7088654912772</v>
      </c>
      <c r="J16" s="650">
        <v>165101</v>
      </c>
      <c r="K16" s="650">
        <v>84454</v>
      </c>
      <c r="L16" s="650">
        <v>80647</v>
      </c>
      <c r="M16" s="651">
        <v>8.08867010037043</v>
      </c>
      <c r="N16" s="650">
        <v>124526</v>
      </c>
      <c r="O16" s="650">
        <v>66751</v>
      </c>
      <c r="P16" s="650">
        <v>57775</v>
      </c>
      <c r="Q16" s="652">
        <v>6.1008094010256</v>
      </c>
      <c r="R16" s="650">
        <v>114716</v>
      </c>
      <c r="S16" s="650">
        <v>59877</v>
      </c>
      <c r="T16" s="650">
        <v>54839</v>
      </c>
      <c r="U16" s="651">
        <v>5.62019539090674</v>
      </c>
      <c r="V16" s="650">
        <v>9810</v>
      </c>
      <c r="W16" s="650">
        <v>6874</v>
      </c>
      <c r="X16" s="650">
        <v>2936</v>
      </c>
      <c r="Y16" s="651">
        <v>0.48061401011886</v>
      </c>
      <c r="Z16" s="205">
        <v>2014</v>
      </c>
      <c r="AA16" s="534" t="s">
        <v>1120</v>
      </c>
      <c r="AB16" s="654">
        <v>2041139</v>
      </c>
      <c r="AC16" s="1"/>
      <c r="AD16" s="655"/>
      <c r="AE16" s="655"/>
    </row>
    <row r="17" spans="1:31" s="2" customFormat="1" ht="24" customHeight="1">
      <c r="A17" s="229">
        <v>2015</v>
      </c>
      <c r="B17" s="649">
        <v>289952</v>
      </c>
      <c r="C17" s="650">
        <v>151750</v>
      </c>
      <c r="D17" s="650">
        <v>138202</v>
      </c>
      <c r="E17" s="651">
        <v>14.103800727973878</v>
      </c>
      <c r="F17" s="650">
        <v>279680</v>
      </c>
      <c r="G17" s="650">
        <v>145044</v>
      </c>
      <c r="H17" s="650">
        <v>134636</v>
      </c>
      <c r="I17" s="651">
        <v>13.604151678897658</v>
      </c>
      <c r="J17" s="650">
        <v>163496</v>
      </c>
      <c r="K17" s="650">
        <v>83820</v>
      </c>
      <c r="L17" s="650">
        <v>79676</v>
      </c>
      <c r="M17" s="651">
        <v>7.952747364463142</v>
      </c>
      <c r="N17" s="650">
        <v>126456</v>
      </c>
      <c r="O17" s="650">
        <v>67930</v>
      </c>
      <c r="P17" s="650">
        <v>58526</v>
      </c>
      <c r="Q17" s="652">
        <v>6.1510533635107345</v>
      </c>
      <c r="R17" s="650">
        <v>116184</v>
      </c>
      <c r="S17" s="650">
        <v>61224</v>
      </c>
      <c r="T17" s="650">
        <v>54960</v>
      </c>
      <c r="U17" s="651">
        <v>5.651404314434517</v>
      </c>
      <c r="V17" s="650">
        <v>10272</v>
      </c>
      <c r="W17" s="650">
        <v>6706</v>
      </c>
      <c r="X17" s="650">
        <v>3566</v>
      </c>
      <c r="Y17" s="651">
        <v>0.4996490490762184</v>
      </c>
      <c r="Z17" s="205">
        <v>2015</v>
      </c>
      <c r="AA17" s="534"/>
      <c r="AB17" s="654"/>
      <c r="AC17" s="1"/>
      <c r="AD17" s="655"/>
      <c r="AE17" s="655"/>
    </row>
    <row r="18" spans="1:31" s="2" customFormat="1" ht="24" customHeight="1">
      <c r="A18" s="656">
        <v>2016</v>
      </c>
      <c r="B18" s="657">
        <v>286764</v>
      </c>
      <c r="C18" s="658">
        <v>150707</v>
      </c>
      <c r="D18" s="658">
        <v>136057</v>
      </c>
      <c r="E18" s="659">
        <v>13.835200531863311</v>
      </c>
      <c r="F18" s="658">
        <v>271446</v>
      </c>
      <c r="G18" s="658">
        <v>141412</v>
      </c>
      <c r="H18" s="658">
        <v>130034</v>
      </c>
      <c r="I18" s="659">
        <v>13.096169127129514</v>
      </c>
      <c r="J18" s="658">
        <v>163006</v>
      </c>
      <c r="K18" s="658">
        <v>84117</v>
      </c>
      <c r="L18" s="658">
        <v>78889</v>
      </c>
      <c r="M18" s="659">
        <v>7.8643787152394</v>
      </c>
      <c r="N18" s="658">
        <v>123758</v>
      </c>
      <c r="O18" s="658">
        <v>66590</v>
      </c>
      <c r="P18" s="658">
        <v>57168</v>
      </c>
      <c r="Q18" s="660">
        <v>5.970821816623912</v>
      </c>
      <c r="R18" s="658">
        <v>108440</v>
      </c>
      <c r="S18" s="658">
        <v>57295</v>
      </c>
      <c r="T18" s="658">
        <v>51145</v>
      </c>
      <c r="U18" s="659">
        <v>5.231790411890117</v>
      </c>
      <c r="V18" s="658">
        <v>15318</v>
      </c>
      <c r="W18" s="658">
        <v>9295</v>
      </c>
      <c r="X18" s="658">
        <v>6023</v>
      </c>
      <c r="Y18" s="659">
        <v>0.7390314047337958</v>
      </c>
      <c r="Z18" s="221">
        <v>2016</v>
      </c>
      <c r="AA18" s="534"/>
      <c r="AB18" s="654">
        <v>2055843</v>
      </c>
      <c r="AC18" s="1"/>
      <c r="AD18" s="655"/>
      <c r="AE18" s="655"/>
    </row>
    <row r="19" spans="1:29" s="2" customFormat="1" ht="24" customHeight="1">
      <c r="A19" s="661" t="s">
        <v>1767</v>
      </c>
      <c r="B19" s="662">
        <v>24576</v>
      </c>
      <c r="C19" s="663">
        <v>12836</v>
      </c>
      <c r="D19" s="663">
        <v>11740</v>
      </c>
      <c r="E19" s="664">
        <v>1.1823501904191915</v>
      </c>
      <c r="F19" s="663">
        <v>23967</v>
      </c>
      <c r="G19" s="663">
        <v>12361</v>
      </c>
      <c r="H19" s="663">
        <v>11606</v>
      </c>
      <c r="I19" s="664">
        <v>1.1530512294017239</v>
      </c>
      <c r="J19" s="663">
        <v>13626</v>
      </c>
      <c r="K19" s="663">
        <v>7043</v>
      </c>
      <c r="L19" s="663">
        <v>6583</v>
      </c>
      <c r="M19" s="664">
        <v>0.6555462115336875</v>
      </c>
      <c r="N19" s="663">
        <v>10950</v>
      </c>
      <c r="O19" s="663">
        <v>5793</v>
      </c>
      <c r="P19" s="663">
        <v>5157</v>
      </c>
      <c r="Q19" s="664">
        <v>0.5268039788855041</v>
      </c>
      <c r="R19" s="663">
        <v>10341</v>
      </c>
      <c r="S19" s="663">
        <v>5318</v>
      </c>
      <c r="T19" s="663">
        <v>5023</v>
      </c>
      <c r="U19" s="664">
        <v>0.4975050178680363</v>
      </c>
      <c r="V19" s="663">
        <v>609</v>
      </c>
      <c r="W19" s="663">
        <v>475</v>
      </c>
      <c r="X19" s="663">
        <v>134</v>
      </c>
      <c r="Y19" s="664">
        <v>0.02929896101746776</v>
      </c>
      <c r="Z19" s="472" t="s">
        <v>120</v>
      </c>
      <c r="AA19" s="665">
        <v>2063050</v>
      </c>
      <c r="AB19" s="1"/>
      <c r="AC19" s="1"/>
    </row>
    <row r="20" spans="1:29" s="2" customFormat="1" ht="24" customHeight="1">
      <c r="A20" s="661" t="s">
        <v>1768</v>
      </c>
      <c r="B20" s="662">
        <v>29694</v>
      </c>
      <c r="C20" s="663">
        <v>15366</v>
      </c>
      <c r="D20" s="663">
        <v>14328</v>
      </c>
      <c r="E20" s="664">
        <v>1.4275755638139833</v>
      </c>
      <c r="F20" s="663">
        <v>28601</v>
      </c>
      <c r="G20" s="663">
        <v>14626</v>
      </c>
      <c r="H20" s="663">
        <v>13975</v>
      </c>
      <c r="I20" s="664">
        <v>1.3750282447849311</v>
      </c>
      <c r="J20" s="663">
        <v>16252</v>
      </c>
      <c r="K20" s="663">
        <v>8282</v>
      </c>
      <c r="L20" s="663">
        <v>7970</v>
      </c>
      <c r="M20" s="664">
        <v>0.7813348845930107</v>
      </c>
      <c r="N20" s="663">
        <v>13442</v>
      </c>
      <c r="O20" s="663">
        <v>7084</v>
      </c>
      <c r="P20" s="663">
        <v>6358</v>
      </c>
      <c r="Q20" s="664">
        <v>0.6462406792209728</v>
      </c>
      <c r="R20" s="663">
        <v>12349</v>
      </c>
      <c r="S20" s="663">
        <v>6344</v>
      </c>
      <c r="T20" s="663">
        <v>6005</v>
      </c>
      <c r="U20" s="664">
        <v>0.5936933601919203</v>
      </c>
      <c r="V20" s="663">
        <v>1093</v>
      </c>
      <c r="W20" s="663">
        <v>740</v>
      </c>
      <c r="X20" s="663">
        <v>353</v>
      </c>
      <c r="Y20" s="666">
        <v>0.05254731902905247</v>
      </c>
      <c r="Z20" s="472" t="s">
        <v>1114</v>
      </c>
      <c r="AA20" s="665">
        <v>2062924</v>
      </c>
      <c r="AB20" s="667"/>
      <c r="AC20" s="5"/>
    </row>
    <row r="21" spans="1:29" s="2" customFormat="1" ht="24" customHeight="1">
      <c r="A21" s="661" t="s">
        <v>1769</v>
      </c>
      <c r="B21" s="662">
        <v>27075</v>
      </c>
      <c r="C21" s="663">
        <v>14350</v>
      </c>
      <c r="D21" s="663">
        <v>12725</v>
      </c>
      <c r="E21" s="664">
        <v>1.3009996674822641</v>
      </c>
      <c r="F21" s="663">
        <v>26291</v>
      </c>
      <c r="G21" s="663">
        <v>13782</v>
      </c>
      <c r="H21" s="663">
        <v>12509</v>
      </c>
      <c r="I21" s="664">
        <v>1.2633271378680038</v>
      </c>
      <c r="J21" s="663">
        <v>15060</v>
      </c>
      <c r="K21" s="663">
        <v>7796</v>
      </c>
      <c r="L21" s="663">
        <v>7264</v>
      </c>
      <c r="M21" s="664">
        <v>0.7236585408045392</v>
      </c>
      <c r="N21" s="663">
        <v>12015</v>
      </c>
      <c r="O21" s="663">
        <v>6554</v>
      </c>
      <c r="P21" s="663">
        <v>5461</v>
      </c>
      <c r="Q21" s="664">
        <v>0.577341126677725</v>
      </c>
      <c r="R21" s="663">
        <v>11231</v>
      </c>
      <c r="S21" s="663">
        <v>5986</v>
      </c>
      <c r="T21" s="663">
        <v>5245</v>
      </c>
      <c r="U21" s="664">
        <v>0.5396685970634647</v>
      </c>
      <c r="V21" s="663">
        <v>784</v>
      </c>
      <c r="W21" s="663">
        <v>568</v>
      </c>
      <c r="X21" s="663">
        <v>216</v>
      </c>
      <c r="Y21" s="664">
        <v>0.0376725296142602</v>
      </c>
      <c r="Z21" s="472" t="s">
        <v>1115</v>
      </c>
      <c r="AA21" s="665">
        <v>2064229</v>
      </c>
      <c r="AB21" s="667"/>
      <c r="AC21" s="5"/>
    </row>
    <row r="22" spans="1:29" s="2" customFormat="1" ht="24" customHeight="1">
      <c r="A22" s="661" t="s">
        <v>1770</v>
      </c>
      <c r="B22" s="662">
        <v>21739</v>
      </c>
      <c r="C22" s="663">
        <v>11475</v>
      </c>
      <c r="D22" s="663">
        <v>10264</v>
      </c>
      <c r="E22" s="664">
        <v>1.0439802931251168</v>
      </c>
      <c r="F22" s="663">
        <v>20926</v>
      </c>
      <c r="G22" s="663">
        <v>10887</v>
      </c>
      <c r="H22" s="663">
        <v>10039</v>
      </c>
      <c r="I22" s="664">
        <v>1.004937283864768</v>
      </c>
      <c r="J22" s="663">
        <v>12560</v>
      </c>
      <c r="K22" s="663">
        <v>6369</v>
      </c>
      <c r="L22" s="663">
        <v>6191</v>
      </c>
      <c r="M22" s="664">
        <v>0.6031736731980066</v>
      </c>
      <c r="N22" s="663">
        <v>9179</v>
      </c>
      <c r="O22" s="663">
        <v>5106</v>
      </c>
      <c r="P22" s="663">
        <v>4073</v>
      </c>
      <c r="Q22" s="664">
        <v>0.44080661992711007</v>
      </c>
      <c r="R22" s="663">
        <v>8366</v>
      </c>
      <c r="S22" s="663">
        <v>4518</v>
      </c>
      <c r="T22" s="663">
        <v>3848</v>
      </c>
      <c r="U22" s="664">
        <v>0.4017636106667615</v>
      </c>
      <c r="V22" s="663">
        <v>813</v>
      </c>
      <c r="W22" s="663">
        <v>588</v>
      </c>
      <c r="X22" s="663">
        <v>225</v>
      </c>
      <c r="Y22" s="664">
        <v>0.03904300926034868</v>
      </c>
      <c r="Z22" s="472" t="s">
        <v>1116</v>
      </c>
      <c r="AA22" s="665">
        <v>2065609</v>
      </c>
      <c r="AB22" s="667"/>
      <c r="AC22" s="7"/>
    </row>
    <row r="23" spans="1:29" s="2" customFormat="1" ht="24" customHeight="1">
      <c r="A23" s="661" t="s">
        <v>1771</v>
      </c>
      <c r="B23" s="662">
        <v>24471</v>
      </c>
      <c r="C23" s="663">
        <v>12996</v>
      </c>
      <c r="D23" s="663">
        <v>11475</v>
      </c>
      <c r="E23" s="664">
        <v>1.1742130886540239</v>
      </c>
      <c r="F23" s="663">
        <v>23236</v>
      </c>
      <c r="G23" s="663">
        <v>12228</v>
      </c>
      <c r="H23" s="663">
        <v>11008</v>
      </c>
      <c r="I23" s="664">
        <v>1.1149530190006496</v>
      </c>
      <c r="J23" s="663">
        <v>14979</v>
      </c>
      <c r="K23" s="663">
        <v>7817</v>
      </c>
      <c r="L23" s="663">
        <v>7162</v>
      </c>
      <c r="M23" s="664">
        <v>0.7187502699092242</v>
      </c>
      <c r="N23" s="663">
        <v>9492</v>
      </c>
      <c r="O23" s="663">
        <v>5179</v>
      </c>
      <c r="P23" s="663">
        <v>4313</v>
      </c>
      <c r="Q23" s="664">
        <v>0.45546281874479977</v>
      </c>
      <c r="R23" s="663">
        <v>8257</v>
      </c>
      <c r="S23" s="663">
        <v>4411</v>
      </c>
      <c r="T23" s="663">
        <v>3846</v>
      </c>
      <c r="U23" s="664">
        <v>0.39620274909142555</v>
      </c>
      <c r="V23" s="663">
        <v>1235</v>
      </c>
      <c r="W23" s="663">
        <v>768</v>
      </c>
      <c r="X23" s="663">
        <v>467</v>
      </c>
      <c r="Y23" s="664">
        <v>0.05926006965337418</v>
      </c>
      <c r="Z23" s="472" t="s">
        <v>339</v>
      </c>
      <c r="AA23" s="665">
        <v>2067096</v>
      </c>
      <c r="AB23" s="667"/>
      <c r="AC23" s="7"/>
    </row>
    <row r="24" spans="1:29" s="2" customFormat="1" ht="24" customHeight="1">
      <c r="A24" s="661" t="s">
        <v>1772</v>
      </c>
      <c r="B24" s="662">
        <v>21438</v>
      </c>
      <c r="C24" s="663">
        <v>11132</v>
      </c>
      <c r="D24" s="663">
        <v>10306</v>
      </c>
      <c r="E24" s="664">
        <v>1.027785395264459</v>
      </c>
      <c r="F24" s="663">
        <v>20051</v>
      </c>
      <c r="G24" s="663">
        <v>10499</v>
      </c>
      <c r="H24" s="663">
        <v>9552</v>
      </c>
      <c r="I24" s="664">
        <v>0.9612895307606897</v>
      </c>
      <c r="J24" s="663">
        <v>12132</v>
      </c>
      <c r="K24" s="663">
        <v>6212</v>
      </c>
      <c r="L24" s="663">
        <v>5920</v>
      </c>
      <c r="M24" s="664">
        <v>0.5816350599565452</v>
      </c>
      <c r="N24" s="663">
        <v>9306</v>
      </c>
      <c r="O24" s="663">
        <v>4920</v>
      </c>
      <c r="P24" s="663">
        <v>4386</v>
      </c>
      <c r="Q24" s="664">
        <v>0.44615033530791376</v>
      </c>
      <c r="R24" s="663">
        <v>7919</v>
      </c>
      <c r="S24" s="663">
        <v>4287</v>
      </c>
      <c r="T24" s="663">
        <v>3632</v>
      </c>
      <c r="U24" s="664">
        <v>0.3796544708041445</v>
      </c>
      <c r="V24" s="663">
        <v>1387</v>
      </c>
      <c r="W24" s="663">
        <v>633</v>
      </c>
      <c r="X24" s="663">
        <v>754</v>
      </c>
      <c r="Y24" s="664">
        <v>0.06649586450376922</v>
      </c>
      <c r="Z24" s="472" t="s">
        <v>340</v>
      </c>
      <c r="AA24" s="665">
        <v>2068444</v>
      </c>
      <c r="AB24" s="668"/>
      <c r="AC24" s="7"/>
    </row>
    <row r="25" spans="1:29" s="2" customFormat="1" ht="24" customHeight="1">
      <c r="A25" s="661" t="s">
        <v>1773</v>
      </c>
      <c r="B25" s="662">
        <v>19478</v>
      </c>
      <c r="C25" s="663">
        <v>10334</v>
      </c>
      <c r="D25" s="663">
        <v>9144</v>
      </c>
      <c r="E25" s="664">
        <v>0.9334190173462203</v>
      </c>
      <c r="F25" s="663">
        <v>18960</v>
      </c>
      <c r="G25" s="663">
        <v>10066</v>
      </c>
      <c r="H25" s="663">
        <v>8894</v>
      </c>
      <c r="I25" s="664">
        <v>0.9085955728968241</v>
      </c>
      <c r="J25" s="663">
        <v>11124</v>
      </c>
      <c r="K25" s="663">
        <v>5872</v>
      </c>
      <c r="L25" s="663">
        <v>5252</v>
      </c>
      <c r="M25" s="664">
        <v>0.5330810734654152</v>
      </c>
      <c r="N25" s="663">
        <v>8354</v>
      </c>
      <c r="O25" s="663">
        <v>4462</v>
      </c>
      <c r="P25" s="663">
        <v>3892</v>
      </c>
      <c r="Q25" s="664">
        <v>0.4003379438808053</v>
      </c>
      <c r="R25" s="663">
        <v>7836</v>
      </c>
      <c r="S25" s="663">
        <v>4194</v>
      </c>
      <c r="T25" s="663">
        <v>3642</v>
      </c>
      <c r="U25" s="664">
        <v>0.37551449943140897</v>
      </c>
      <c r="V25" s="663">
        <v>518</v>
      </c>
      <c r="W25" s="663">
        <v>268</v>
      </c>
      <c r="X25" s="663">
        <v>250</v>
      </c>
      <c r="Y25" s="664">
        <v>0.024823444449396357</v>
      </c>
      <c r="Z25" s="472" t="s">
        <v>1480</v>
      </c>
      <c r="AA25" s="665">
        <v>2069109</v>
      </c>
      <c r="AB25" s="667"/>
      <c r="AC25" s="7"/>
    </row>
    <row r="26" spans="1:29" s="2" customFormat="1" ht="24" customHeight="1">
      <c r="A26" s="661" t="s">
        <v>1774</v>
      </c>
      <c r="B26" s="662">
        <v>22955</v>
      </c>
      <c r="C26" s="663">
        <v>12150</v>
      </c>
      <c r="D26" s="663">
        <v>10805</v>
      </c>
      <c r="E26" s="664">
        <v>1.0992363049187173</v>
      </c>
      <c r="F26" s="663">
        <v>21718</v>
      </c>
      <c r="G26" s="663">
        <v>11298</v>
      </c>
      <c r="H26" s="663">
        <v>10420</v>
      </c>
      <c r="I26" s="664">
        <v>1.0400006129481465</v>
      </c>
      <c r="J26" s="663">
        <v>12598</v>
      </c>
      <c r="K26" s="663">
        <v>6501</v>
      </c>
      <c r="L26" s="663">
        <v>6097</v>
      </c>
      <c r="M26" s="664">
        <v>0.60327505856528</v>
      </c>
      <c r="N26" s="663">
        <v>10357</v>
      </c>
      <c r="O26" s="663">
        <v>5649</v>
      </c>
      <c r="P26" s="663">
        <v>4708</v>
      </c>
      <c r="Q26" s="664">
        <v>0.49596124635343736</v>
      </c>
      <c r="R26" s="663">
        <v>9120</v>
      </c>
      <c r="S26" s="663">
        <v>4797</v>
      </c>
      <c r="T26" s="663">
        <v>4323</v>
      </c>
      <c r="U26" s="664">
        <v>0.4367255543828666</v>
      </c>
      <c r="V26" s="663">
        <v>1237</v>
      </c>
      <c r="W26" s="663">
        <v>852</v>
      </c>
      <c r="X26" s="663">
        <v>385</v>
      </c>
      <c r="Y26" s="664">
        <v>0.059235691970570825</v>
      </c>
      <c r="Z26" s="472" t="s">
        <v>1481</v>
      </c>
      <c r="AA26" s="665">
        <v>2071333</v>
      </c>
      <c r="AB26" s="667"/>
      <c r="AC26" s="7"/>
    </row>
    <row r="27" spans="1:29" s="2" customFormat="1" ht="24" customHeight="1">
      <c r="A27" s="661" t="s">
        <v>1775</v>
      </c>
      <c r="B27" s="662">
        <v>20524</v>
      </c>
      <c r="C27" s="663">
        <v>10927</v>
      </c>
      <c r="D27" s="663">
        <v>9597</v>
      </c>
      <c r="E27" s="664">
        <v>0.9820889823148379</v>
      </c>
      <c r="F27" s="663">
        <v>19233</v>
      </c>
      <c r="G27" s="663">
        <v>10134</v>
      </c>
      <c r="H27" s="663">
        <v>9099</v>
      </c>
      <c r="I27" s="664">
        <v>0.9203136521565619</v>
      </c>
      <c r="J27" s="663">
        <v>11852</v>
      </c>
      <c r="K27" s="663">
        <v>6158</v>
      </c>
      <c r="L27" s="663">
        <v>5694</v>
      </c>
      <c r="M27" s="664">
        <v>0.5671271983236922</v>
      </c>
      <c r="N27" s="663">
        <v>8672</v>
      </c>
      <c r="O27" s="663">
        <v>4769</v>
      </c>
      <c r="P27" s="663">
        <v>3903</v>
      </c>
      <c r="Q27" s="664">
        <v>0.4149617839911457</v>
      </c>
      <c r="R27" s="663">
        <v>7381</v>
      </c>
      <c r="S27" s="663">
        <v>3976</v>
      </c>
      <c r="T27" s="663">
        <v>3405</v>
      </c>
      <c r="U27" s="664">
        <v>0.3531864538328698</v>
      </c>
      <c r="V27" s="663">
        <v>1291</v>
      </c>
      <c r="W27" s="663">
        <v>793</v>
      </c>
      <c r="X27" s="663">
        <v>498</v>
      </c>
      <c r="Y27" s="664">
        <v>0.06177533015827596</v>
      </c>
      <c r="Z27" s="472" t="s">
        <v>1482</v>
      </c>
      <c r="AA27" s="665">
        <v>2072314</v>
      </c>
      <c r="AB27" s="667"/>
      <c r="AC27" s="7"/>
    </row>
    <row r="28" spans="1:29" s="2" customFormat="1" ht="24" customHeight="1">
      <c r="A28" s="661" t="s">
        <v>1776</v>
      </c>
      <c r="B28" s="662">
        <v>22619</v>
      </c>
      <c r="C28" s="663">
        <v>11953</v>
      </c>
      <c r="D28" s="663">
        <v>10666</v>
      </c>
      <c r="E28" s="664">
        <v>1.0814074791573636</v>
      </c>
      <c r="F28" s="663">
        <v>21113</v>
      </c>
      <c r="G28" s="663">
        <v>11153</v>
      </c>
      <c r="H28" s="663">
        <v>9960</v>
      </c>
      <c r="I28" s="664">
        <v>1.0094060792895097</v>
      </c>
      <c r="J28" s="663">
        <v>13059</v>
      </c>
      <c r="K28" s="663">
        <v>6860</v>
      </c>
      <c r="L28" s="663">
        <v>6199</v>
      </c>
      <c r="M28" s="664">
        <v>0.6243468000493396</v>
      </c>
      <c r="N28" s="663">
        <v>9560</v>
      </c>
      <c r="O28" s="663">
        <v>5093</v>
      </c>
      <c r="P28" s="663">
        <v>4467</v>
      </c>
      <c r="Q28" s="664">
        <v>0.45706067910802406</v>
      </c>
      <c r="R28" s="663">
        <v>8054</v>
      </c>
      <c r="S28" s="663">
        <v>4293</v>
      </c>
      <c r="T28" s="663">
        <v>3761</v>
      </c>
      <c r="U28" s="664">
        <v>0.3850592792401701</v>
      </c>
      <c r="V28" s="663">
        <v>1506</v>
      </c>
      <c r="W28" s="663">
        <v>800</v>
      </c>
      <c r="X28" s="663">
        <v>706</v>
      </c>
      <c r="Y28" s="664">
        <v>0.072001399867854</v>
      </c>
      <c r="Z28" s="472" t="s">
        <v>1483</v>
      </c>
      <c r="AA28" s="665">
        <v>2073340</v>
      </c>
      <c r="AB28" s="667"/>
      <c r="AC28" s="5"/>
    </row>
    <row r="29" spans="1:29" s="2" customFormat="1" ht="24" customHeight="1">
      <c r="A29" s="661" t="s">
        <v>1777</v>
      </c>
      <c r="B29" s="662">
        <v>25035</v>
      </c>
      <c r="C29" s="663">
        <v>13084</v>
      </c>
      <c r="D29" s="663">
        <v>11951</v>
      </c>
      <c r="E29" s="664">
        <v>1.195651239494173</v>
      </c>
      <c r="F29" s="663">
        <v>22948</v>
      </c>
      <c r="G29" s="663">
        <v>11885</v>
      </c>
      <c r="H29" s="663">
        <v>11063</v>
      </c>
      <c r="I29" s="664">
        <v>1.095977816812953</v>
      </c>
      <c r="J29" s="663">
        <v>14948</v>
      </c>
      <c r="K29" s="663">
        <v>7686</v>
      </c>
      <c r="L29" s="663">
        <v>7262</v>
      </c>
      <c r="M29" s="664">
        <v>0.7139043230660634</v>
      </c>
      <c r="N29" s="663">
        <v>10087</v>
      </c>
      <c r="O29" s="663">
        <v>5398</v>
      </c>
      <c r="P29" s="663">
        <v>4689</v>
      </c>
      <c r="Q29" s="664">
        <v>0.4817469164281095</v>
      </c>
      <c r="R29" s="663">
        <v>8000</v>
      </c>
      <c r="S29" s="663">
        <v>4199</v>
      </c>
      <c r="T29" s="663">
        <v>3801</v>
      </c>
      <c r="U29" s="664">
        <v>0.3820734937468897</v>
      </c>
      <c r="V29" s="663">
        <v>2087</v>
      </c>
      <c r="W29" s="663">
        <v>1199</v>
      </c>
      <c r="X29" s="663">
        <v>888</v>
      </c>
      <c r="Y29" s="664">
        <v>0.09967342268121986</v>
      </c>
      <c r="Z29" s="472" t="s">
        <v>1484</v>
      </c>
      <c r="AA29" s="665">
        <v>2074956</v>
      </c>
      <c r="AB29" s="667"/>
      <c r="AC29" s="5"/>
    </row>
    <row r="30" spans="1:29" s="2" customFormat="1" ht="24.75" customHeight="1" thickBot="1">
      <c r="A30" s="669" t="s">
        <v>1778</v>
      </c>
      <c r="B30" s="670">
        <v>27160</v>
      </c>
      <c r="C30" s="671">
        <v>14104</v>
      </c>
      <c r="D30" s="671">
        <v>13056</v>
      </c>
      <c r="E30" s="672">
        <v>1.295352232312552</v>
      </c>
      <c r="F30" s="671">
        <v>24402</v>
      </c>
      <c r="G30" s="671">
        <v>12493</v>
      </c>
      <c r="H30" s="671">
        <v>11909</v>
      </c>
      <c r="I30" s="672">
        <v>1.1638138870725658</v>
      </c>
      <c r="J30" s="671">
        <v>14816</v>
      </c>
      <c r="K30" s="671">
        <v>7521</v>
      </c>
      <c r="L30" s="671">
        <v>7295</v>
      </c>
      <c r="M30" s="672">
        <v>0.7066251352703523</v>
      </c>
      <c r="N30" s="671">
        <v>12344</v>
      </c>
      <c r="O30" s="671">
        <v>6583</v>
      </c>
      <c r="P30" s="671">
        <v>5761</v>
      </c>
      <c r="Q30" s="672">
        <v>0.5887270970421996</v>
      </c>
      <c r="R30" s="671">
        <v>9586</v>
      </c>
      <c r="S30" s="671">
        <v>4972</v>
      </c>
      <c r="T30" s="671">
        <v>4614</v>
      </c>
      <c r="U30" s="672">
        <v>0.4571887518022137</v>
      </c>
      <c r="V30" s="671">
        <v>2758</v>
      </c>
      <c r="W30" s="671">
        <v>1611</v>
      </c>
      <c r="X30" s="671">
        <v>1147</v>
      </c>
      <c r="Y30" s="672">
        <v>0.13153834523998595</v>
      </c>
      <c r="Z30" s="673" t="s">
        <v>1485</v>
      </c>
      <c r="AA30" s="665">
        <v>2077649</v>
      </c>
      <c r="AB30" s="674"/>
      <c r="AC30" s="6"/>
    </row>
    <row r="31" spans="1:25" ht="9.75" customHeight="1" thickTop="1">
      <c r="A31" s="675"/>
      <c r="B31" s="676"/>
      <c r="C31" s="676"/>
      <c r="D31" s="676"/>
      <c r="E31" s="677"/>
      <c r="F31" s="676"/>
      <c r="G31" s="676"/>
      <c r="H31" s="676"/>
      <c r="I31" s="677"/>
      <c r="J31" s="678"/>
      <c r="K31" s="678"/>
      <c r="L31" s="678"/>
      <c r="M31" s="677"/>
      <c r="N31" s="675"/>
      <c r="O31" s="675"/>
      <c r="P31" s="675"/>
      <c r="Q31" s="677"/>
      <c r="R31" s="676"/>
      <c r="S31" s="676"/>
      <c r="T31" s="676"/>
      <c r="U31" s="679"/>
      <c r="V31" s="680"/>
      <c r="W31" s="680"/>
      <c r="X31" s="680"/>
      <c r="Y31" s="677"/>
    </row>
    <row r="32" spans="1:26" ht="22.5" customHeight="1">
      <c r="A32" s="681" t="s">
        <v>28</v>
      </c>
      <c r="B32" s="682"/>
      <c r="C32" s="682"/>
      <c r="D32" s="682"/>
      <c r="E32" s="683"/>
      <c r="F32" s="682"/>
      <c r="G32" s="682"/>
      <c r="H32" s="682"/>
      <c r="I32" s="683"/>
      <c r="J32" s="684"/>
      <c r="K32" s="684"/>
      <c r="L32" s="684"/>
      <c r="M32" s="683"/>
      <c r="N32" s="1385" t="s">
        <v>1276</v>
      </c>
      <c r="O32" s="1385"/>
      <c r="P32" s="1385"/>
      <c r="Q32" s="1386"/>
      <c r="R32" s="1386"/>
      <c r="S32" s="1386"/>
      <c r="T32" s="1386"/>
      <c r="U32" s="1386"/>
      <c r="V32" s="1386"/>
      <c r="W32" s="1386"/>
      <c r="X32" s="1386"/>
      <c r="Y32" s="1386"/>
      <c r="Z32" s="1386"/>
    </row>
    <row r="33" spans="1:26" ht="22.5" customHeight="1">
      <c r="A33" s="685" t="s">
        <v>1126</v>
      </c>
      <c r="B33" s="682"/>
      <c r="C33" s="682"/>
      <c r="D33" s="682"/>
      <c r="E33" s="683"/>
      <c r="F33" s="682"/>
      <c r="G33" s="682"/>
      <c r="H33" s="682"/>
      <c r="I33" s="683"/>
      <c r="J33" s="684"/>
      <c r="K33" s="684"/>
      <c r="L33" s="684"/>
      <c r="M33" s="683"/>
      <c r="N33" s="1387" t="s">
        <v>1779</v>
      </c>
      <c r="O33" s="1387"/>
      <c r="P33" s="1387"/>
      <c r="Q33" s="1387"/>
      <c r="R33" s="1387"/>
      <c r="S33" s="1387"/>
      <c r="T33" s="1387"/>
      <c r="U33" s="1387"/>
      <c r="V33" s="1387"/>
      <c r="W33" s="1387"/>
      <c r="X33" s="1387"/>
      <c r="Y33" s="1387"/>
      <c r="Z33" s="1387"/>
    </row>
    <row r="34" spans="1:29" s="568" customFormat="1" ht="12" customHeight="1">
      <c r="A34" s="685" t="s">
        <v>1119</v>
      </c>
      <c r="B34" s="686"/>
      <c r="C34" s="686"/>
      <c r="D34" s="686"/>
      <c r="E34" s="687"/>
      <c r="F34" s="686"/>
      <c r="G34" s="686"/>
      <c r="H34" s="686"/>
      <c r="I34" s="687"/>
      <c r="J34" s="688"/>
      <c r="K34" s="688"/>
      <c r="L34" s="688"/>
      <c r="M34" s="687"/>
      <c r="N34" s="234" t="s">
        <v>1780</v>
      </c>
      <c r="O34" s="234"/>
      <c r="P34" s="234"/>
      <c r="Q34" s="689"/>
      <c r="R34" s="690"/>
      <c r="S34" s="690"/>
      <c r="T34" s="690"/>
      <c r="U34" s="691"/>
      <c r="V34" s="692"/>
      <c r="W34" s="692"/>
      <c r="X34" s="692"/>
      <c r="Y34" s="689"/>
      <c r="AB34" s="1"/>
      <c r="AC34" s="2"/>
    </row>
    <row r="35" spans="2:29" s="568" customFormat="1" ht="12">
      <c r="B35" s="690"/>
      <c r="C35" s="690"/>
      <c r="D35" s="690"/>
      <c r="E35" s="689"/>
      <c r="F35" s="690"/>
      <c r="G35" s="690"/>
      <c r="H35" s="690"/>
      <c r="I35" s="689"/>
      <c r="J35" s="693"/>
      <c r="K35" s="693"/>
      <c r="L35" s="693"/>
      <c r="M35" s="689"/>
      <c r="N35" s="234"/>
      <c r="O35" s="234"/>
      <c r="P35" s="234"/>
      <c r="Q35" s="689"/>
      <c r="R35" s="690"/>
      <c r="S35" s="690"/>
      <c r="T35" s="690"/>
      <c r="U35" s="691"/>
      <c r="V35" s="692"/>
      <c r="W35" s="692"/>
      <c r="X35" s="692"/>
      <c r="Y35" s="689"/>
      <c r="AB35" s="1"/>
      <c r="AC35" s="2"/>
    </row>
    <row r="36" spans="2:29" s="568" customFormat="1" ht="12">
      <c r="B36" s="690"/>
      <c r="C36" s="690"/>
      <c r="D36" s="690"/>
      <c r="E36" s="689"/>
      <c r="F36" s="690"/>
      <c r="G36" s="690"/>
      <c r="H36" s="690"/>
      <c r="I36" s="689"/>
      <c r="J36" s="693"/>
      <c r="K36" s="693"/>
      <c r="L36" s="693"/>
      <c r="M36" s="689"/>
      <c r="N36" s="569"/>
      <c r="O36" s="569"/>
      <c r="P36" s="569"/>
      <c r="Q36" s="689"/>
      <c r="R36" s="690"/>
      <c r="S36" s="690"/>
      <c r="T36" s="690"/>
      <c r="U36" s="691"/>
      <c r="V36" s="692"/>
      <c r="W36" s="692"/>
      <c r="X36" s="692"/>
      <c r="Y36" s="689"/>
      <c r="AB36" s="1"/>
      <c r="AC36" s="2"/>
    </row>
    <row r="37" spans="2:29" s="568" customFormat="1" ht="12">
      <c r="B37" s="690"/>
      <c r="C37" s="690"/>
      <c r="D37" s="690"/>
      <c r="E37" s="689"/>
      <c r="F37" s="690"/>
      <c r="G37" s="690"/>
      <c r="H37" s="690"/>
      <c r="I37" s="689"/>
      <c r="J37" s="693"/>
      <c r="K37" s="693"/>
      <c r="L37" s="693"/>
      <c r="M37" s="689"/>
      <c r="N37" s="569"/>
      <c r="O37" s="569"/>
      <c r="P37" s="569"/>
      <c r="Q37" s="689"/>
      <c r="R37" s="690"/>
      <c r="S37" s="690"/>
      <c r="T37" s="690"/>
      <c r="U37" s="691"/>
      <c r="V37" s="692"/>
      <c r="W37" s="692"/>
      <c r="X37" s="692"/>
      <c r="Y37" s="689"/>
      <c r="AB37" s="1"/>
      <c r="AC37" s="2"/>
    </row>
    <row r="38" spans="6:25" ht="15.75">
      <c r="F38" s="694"/>
      <c r="G38" s="694"/>
      <c r="H38" s="694"/>
      <c r="Q38" s="695"/>
      <c r="V38" s="698"/>
      <c r="W38" s="698"/>
      <c r="X38" s="698"/>
      <c r="Y38" s="695"/>
    </row>
    <row r="39" spans="6:25" ht="15.75">
      <c r="F39" s="694"/>
      <c r="G39" s="694"/>
      <c r="H39" s="694"/>
      <c r="Q39" s="695"/>
      <c r="Y39" s="695"/>
    </row>
    <row r="40" spans="6:25" ht="15.75">
      <c r="F40" s="694"/>
      <c r="G40" s="694"/>
      <c r="H40" s="694"/>
      <c r="Q40" s="695"/>
      <c r="Y40" s="695"/>
    </row>
    <row r="41" spans="6:25" ht="15.75">
      <c r="F41" s="694"/>
      <c r="G41" s="694"/>
      <c r="H41" s="694"/>
      <c r="Q41" s="695"/>
      <c r="Y41" s="695"/>
    </row>
    <row r="42" spans="6:25" ht="15.75">
      <c r="F42" s="694"/>
      <c r="G42" s="694"/>
      <c r="H42" s="694"/>
      <c r="Q42" s="695"/>
      <c r="Y42" s="695"/>
    </row>
    <row r="43" spans="6:25" ht="15.75">
      <c r="F43" s="694"/>
      <c r="G43" s="694"/>
      <c r="H43" s="694"/>
      <c r="Q43" s="695"/>
      <c r="Y43" s="695"/>
    </row>
    <row r="44" spans="6:25" ht="15.75">
      <c r="F44" s="694"/>
      <c r="G44" s="694"/>
      <c r="H44" s="694"/>
      <c r="Q44" s="695"/>
      <c r="Y44" s="695"/>
    </row>
    <row r="45" spans="6:25" ht="15.75">
      <c r="F45" s="694"/>
      <c r="G45" s="694"/>
      <c r="H45" s="694"/>
      <c r="Q45" s="695"/>
      <c r="Y45" s="695"/>
    </row>
    <row r="46" spans="6:25" ht="15.75">
      <c r="F46" s="694"/>
      <c r="G46" s="694"/>
      <c r="H46" s="694"/>
      <c r="Q46" s="695"/>
      <c r="Y46" s="695"/>
    </row>
    <row r="47" spans="6:25" ht="15.75">
      <c r="F47" s="694"/>
      <c r="G47" s="694"/>
      <c r="H47" s="694"/>
      <c r="Q47" s="695"/>
      <c r="Y47" s="695"/>
    </row>
    <row r="48" spans="6:25" ht="15.75">
      <c r="F48" s="694"/>
      <c r="G48" s="694"/>
      <c r="H48" s="694"/>
      <c r="Q48" s="695"/>
      <c r="Y48" s="695"/>
    </row>
    <row r="49" spans="2:25" ht="15.75">
      <c r="B49" s="700"/>
      <c r="C49" s="700"/>
      <c r="D49" s="700"/>
      <c r="E49" s="701"/>
      <c r="F49" s="700"/>
      <c r="G49" s="700"/>
      <c r="H49" s="700"/>
      <c r="I49" s="701"/>
      <c r="J49" s="702"/>
      <c r="K49" s="702"/>
      <c r="L49" s="702"/>
      <c r="M49" s="701"/>
      <c r="N49" s="236"/>
      <c r="O49" s="236"/>
      <c r="P49" s="236"/>
      <c r="Q49" s="701"/>
      <c r="R49" s="236"/>
      <c r="S49" s="236"/>
      <c r="T49" s="236"/>
      <c r="U49" s="703"/>
      <c r="V49" s="704"/>
      <c r="W49" s="704"/>
      <c r="X49" s="704"/>
      <c r="Y49" s="701"/>
    </row>
    <row r="50" spans="2:25" ht="15.75">
      <c r="B50" s="700"/>
      <c r="C50" s="700"/>
      <c r="D50" s="700"/>
      <c r="E50" s="701"/>
      <c r="F50" s="700"/>
      <c r="G50" s="700"/>
      <c r="H50" s="700"/>
      <c r="I50" s="701"/>
      <c r="J50" s="702"/>
      <c r="K50" s="702"/>
      <c r="L50" s="702"/>
      <c r="M50" s="701"/>
      <c r="N50" s="236"/>
      <c r="O50" s="236"/>
      <c r="P50" s="236"/>
      <c r="Q50" s="701"/>
      <c r="R50" s="236"/>
      <c r="S50" s="236"/>
      <c r="T50" s="236"/>
      <c r="U50" s="703"/>
      <c r="V50" s="704"/>
      <c r="W50" s="704"/>
      <c r="X50" s="704"/>
      <c r="Y50" s="701"/>
    </row>
    <row r="51" spans="6:25" ht="15.75">
      <c r="F51" s="694"/>
      <c r="G51" s="694"/>
      <c r="H51" s="694"/>
      <c r="Q51" s="695"/>
      <c r="Y51" s="695"/>
    </row>
    <row r="52" spans="6:25" ht="15.75">
      <c r="F52" s="694"/>
      <c r="G52" s="694"/>
      <c r="H52" s="694"/>
      <c r="Q52" s="695"/>
      <c r="Y52" s="695"/>
    </row>
    <row r="53" spans="6:25" ht="15.75">
      <c r="F53" s="694"/>
      <c r="G53" s="694"/>
      <c r="H53" s="694"/>
      <c r="Q53" s="695"/>
      <c r="Y53" s="695"/>
    </row>
    <row r="54" spans="6:25" ht="15.75">
      <c r="F54" s="694"/>
      <c r="G54" s="694"/>
      <c r="H54" s="694"/>
      <c r="Q54" s="695"/>
      <c r="Y54" s="695"/>
    </row>
    <row r="55" spans="6:25" ht="15.75">
      <c r="F55" s="694"/>
      <c r="G55" s="694"/>
      <c r="H55" s="694"/>
      <c r="Q55" s="695"/>
      <c r="Y55" s="695"/>
    </row>
    <row r="56" spans="6:25" ht="15.75">
      <c r="F56" s="694"/>
      <c r="G56" s="694"/>
      <c r="H56" s="694"/>
      <c r="Q56" s="695"/>
      <c r="Y56" s="695"/>
    </row>
    <row r="57" spans="17:25" ht="15.75">
      <c r="Q57" s="695"/>
      <c r="Y57" s="695"/>
    </row>
    <row r="58" spans="17:25" ht="15.75">
      <c r="Q58" s="695"/>
      <c r="Y58" s="695"/>
    </row>
    <row r="59" spans="17:25" ht="15.75">
      <c r="Q59" s="695"/>
      <c r="Y59" s="695"/>
    </row>
    <row r="60" spans="17:25" ht="15.75">
      <c r="Q60" s="695"/>
      <c r="Y60" s="695"/>
    </row>
    <row r="61" spans="17:25" ht="15.75">
      <c r="Q61" s="695"/>
      <c r="Y61" s="695"/>
    </row>
    <row r="62" spans="17:25" ht="15.75">
      <c r="Q62" s="695"/>
      <c r="Y62" s="695"/>
    </row>
    <row r="63" spans="17:25" ht="15.75">
      <c r="Q63" s="695"/>
      <c r="Y63" s="695"/>
    </row>
    <row r="64" spans="17:25" ht="15.75">
      <c r="Q64" s="695"/>
      <c r="Y64" s="695"/>
    </row>
    <row r="65" spans="17:25" ht="15.75">
      <c r="Q65" s="695"/>
      <c r="Y65" s="695"/>
    </row>
    <row r="66" spans="17:25" ht="15.75">
      <c r="Q66" s="695"/>
      <c r="Y66" s="695"/>
    </row>
    <row r="67" spans="17:25" ht="15.75">
      <c r="Q67" s="695"/>
      <c r="Y67" s="695"/>
    </row>
    <row r="68" spans="17:25" ht="15.75">
      <c r="Q68" s="695"/>
      <c r="Y68" s="695"/>
    </row>
    <row r="69" spans="17:25" ht="15.75">
      <c r="Q69" s="695"/>
      <c r="Y69" s="695"/>
    </row>
    <row r="70" spans="17:25" ht="15.75">
      <c r="Q70" s="695"/>
      <c r="Y70" s="695"/>
    </row>
    <row r="71" spans="17:25" ht="15.75">
      <c r="Q71" s="695"/>
      <c r="Y71" s="695"/>
    </row>
    <row r="72" spans="17:25" ht="15.75">
      <c r="Q72" s="695"/>
      <c r="Y72" s="695"/>
    </row>
    <row r="73" spans="17:25" ht="15.75">
      <c r="Q73" s="695"/>
      <c r="Y73" s="695"/>
    </row>
    <row r="74" spans="17:25" ht="15.75">
      <c r="Q74" s="695"/>
      <c r="Y74" s="695"/>
    </row>
    <row r="75" spans="17:25" ht="15.75">
      <c r="Q75" s="695"/>
      <c r="Y75" s="695"/>
    </row>
    <row r="76" spans="17:25" ht="15.75">
      <c r="Q76" s="695"/>
      <c r="Y76" s="695"/>
    </row>
    <row r="77" spans="17:25" ht="15.75">
      <c r="Q77" s="695"/>
      <c r="Y77" s="695"/>
    </row>
    <row r="78" spans="17:25" ht="15.75">
      <c r="Q78" s="695"/>
      <c r="Y78" s="695"/>
    </row>
    <row r="79" spans="17:25" ht="15.75">
      <c r="Q79" s="695"/>
      <c r="Y79" s="695"/>
    </row>
    <row r="80" spans="17:25" ht="15.75">
      <c r="Q80" s="695"/>
      <c r="Y80" s="695"/>
    </row>
    <row r="81" spans="17:25" ht="15.75">
      <c r="Q81" s="695"/>
      <c r="Y81" s="695"/>
    </row>
    <row r="82" spans="17:25" ht="15.75">
      <c r="Q82" s="695"/>
      <c r="Y82" s="695"/>
    </row>
    <row r="83" spans="17:25" ht="15.75">
      <c r="Q83" s="695"/>
      <c r="Y83" s="695"/>
    </row>
    <row r="84" spans="17:25" ht="15.75">
      <c r="Q84" s="695"/>
      <c r="Y84" s="695"/>
    </row>
    <row r="85" spans="17:25" ht="15.75">
      <c r="Q85" s="695"/>
      <c r="Y85" s="695"/>
    </row>
    <row r="86" spans="17:25" ht="15.75">
      <c r="Q86" s="695"/>
      <c r="Y86" s="695"/>
    </row>
    <row r="87" spans="17:25" ht="15.75">
      <c r="Q87" s="695"/>
      <c r="Y87" s="695"/>
    </row>
    <row r="88" spans="17:25" ht="15.75">
      <c r="Q88" s="695"/>
      <c r="Y88" s="695"/>
    </row>
    <row r="89" spans="17:25" ht="15.75">
      <c r="Q89" s="695"/>
      <c r="Y89" s="695"/>
    </row>
    <row r="90" spans="17:25" ht="15.75">
      <c r="Q90" s="695"/>
      <c r="Y90" s="695"/>
    </row>
    <row r="91" spans="17:25" ht="15.75">
      <c r="Q91" s="695"/>
      <c r="Y91" s="695"/>
    </row>
    <row r="92" spans="17:25" ht="15.75">
      <c r="Q92" s="695"/>
      <c r="Y92" s="695"/>
    </row>
    <row r="93" spans="17:25" ht="15.75">
      <c r="Q93" s="695"/>
      <c r="Y93" s="695"/>
    </row>
    <row r="94" spans="17:25" ht="15.75">
      <c r="Q94" s="695"/>
      <c r="Y94" s="695"/>
    </row>
    <row r="95" spans="17:25" ht="15.75">
      <c r="Q95" s="695"/>
      <c r="Y95" s="695"/>
    </row>
    <row r="96" spans="17:25" ht="15.75">
      <c r="Q96" s="695"/>
      <c r="Y96" s="695"/>
    </row>
    <row r="97" spans="17:25" ht="15.75">
      <c r="Q97" s="695"/>
      <c r="Y97" s="695"/>
    </row>
    <row r="98" spans="17:25" ht="15.75">
      <c r="Q98" s="695"/>
      <c r="Y98" s="695"/>
    </row>
    <row r="99" spans="17:25" ht="15.75">
      <c r="Q99" s="695"/>
      <c r="Y99" s="695"/>
    </row>
    <row r="100" spans="17:25" ht="15.75">
      <c r="Q100" s="695"/>
      <c r="Y100" s="695"/>
    </row>
    <row r="101" spans="17:25" ht="15.75">
      <c r="Q101" s="695"/>
      <c r="Y101" s="695"/>
    </row>
    <row r="102" spans="17:25" ht="15.75">
      <c r="Q102" s="695"/>
      <c r="Y102" s="695"/>
    </row>
    <row r="103" spans="17:25" ht="15.75">
      <c r="Q103" s="695"/>
      <c r="Y103" s="695"/>
    </row>
    <row r="104" spans="17:25" ht="15.75">
      <c r="Q104" s="695"/>
      <c r="Y104" s="695"/>
    </row>
    <row r="105" spans="17:25" ht="15.75">
      <c r="Q105" s="695"/>
      <c r="Y105" s="695"/>
    </row>
    <row r="106" spans="17:25" ht="15.75">
      <c r="Q106" s="695"/>
      <c r="Y106" s="695"/>
    </row>
    <row r="107" spans="17:25" ht="15.75">
      <c r="Q107" s="695"/>
      <c r="Y107" s="695"/>
    </row>
    <row r="108" spans="17:25" ht="15.75">
      <c r="Q108" s="695"/>
      <c r="Y108" s="695"/>
    </row>
    <row r="109" spans="17:25" ht="15.75">
      <c r="Q109" s="695"/>
      <c r="Y109" s="695"/>
    </row>
    <row r="110" spans="17:25" ht="15.75">
      <c r="Q110" s="695"/>
      <c r="Y110" s="695"/>
    </row>
    <row r="111" spans="17:25" ht="15.75">
      <c r="Q111" s="695"/>
      <c r="Y111" s="695"/>
    </row>
  </sheetData>
  <sheetProtection/>
  <mergeCells count="4">
    <mergeCell ref="N32:Z32"/>
    <mergeCell ref="N33:Z33"/>
    <mergeCell ref="A3:M3"/>
    <mergeCell ref="N3:Z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AJ41"/>
  <sheetViews>
    <sheetView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K28" sqref="K28"/>
      <selection pane="topRight" activeCell="A1" sqref="A1"/>
      <selection pane="bottomLeft" activeCell="A1" sqref="A1"/>
      <selection pane="bottomRight" activeCell="AJ16" sqref="AJ16"/>
    </sheetView>
  </sheetViews>
  <sheetFormatPr defaultColWidth="7.99609375" defaultRowHeight="13.5"/>
  <cols>
    <col min="1" max="1" width="5.88671875" style="837" customWidth="1"/>
    <col min="2" max="4" width="3.99609375" style="838" customWidth="1"/>
    <col min="5" max="5" width="3.77734375" style="839" customWidth="1"/>
    <col min="6" max="8" width="3.99609375" style="846" customWidth="1"/>
    <col min="9" max="9" width="3.5546875" style="718" customWidth="1"/>
    <col min="10" max="10" width="3.99609375" style="840" customWidth="1"/>
    <col min="11" max="12" width="3.77734375" style="840" customWidth="1"/>
    <col min="13" max="13" width="3.5546875" style="841" customWidth="1"/>
    <col min="14" max="16" width="3.77734375" style="840" customWidth="1"/>
    <col min="17" max="17" width="3.88671875" style="841" customWidth="1"/>
    <col min="18" max="20" width="3.77734375" style="842" customWidth="1"/>
    <col min="21" max="21" width="3.77734375" style="841" customWidth="1"/>
    <col min="22" max="22" width="3.99609375" style="837" customWidth="1"/>
    <col min="23" max="24" width="3.77734375" style="837" customWidth="1"/>
    <col min="25" max="25" width="3.77734375" style="841" customWidth="1"/>
    <col min="26" max="26" width="3.99609375" style="837" customWidth="1"/>
    <col min="27" max="28" width="3.77734375" style="837" customWidth="1"/>
    <col min="29" max="29" width="3.5546875" style="841" customWidth="1"/>
    <col min="30" max="32" width="3.77734375" style="843" customWidth="1"/>
    <col min="33" max="33" width="3.5546875" style="841" customWidth="1"/>
    <col min="34" max="34" width="7.21484375" style="844" customWidth="1"/>
    <col min="35" max="35" width="8.10546875" style="845" customWidth="1"/>
    <col min="36" max="36" width="10.3359375" style="845" customWidth="1"/>
    <col min="37" max="39" width="13.77734375" style="845" customWidth="1"/>
    <col min="40" max="16384" width="7.99609375" style="845" customWidth="1"/>
  </cols>
  <sheetData>
    <row r="1" spans="1:34" s="11" customFormat="1" ht="11.25" customHeight="1">
      <c r="A1" s="29" t="s">
        <v>1168</v>
      </c>
      <c r="B1" s="707"/>
      <c r="C1" s="707"/>
      <c r="D1" s="707"/>
      <c r="E1" s="708"/>
      <c r="F1" s="709"/>
      <c r="G1" s="709"/>
      <c r="H1" s="709"/>
      <c r="I1" s="710"/>
      <c r="J1" s="711"/>
      <c r="K1" s="711"/>
      <c r="L1" s="711"/>
      <c r="M1" s="711"/>
      <c r="N1" s="711"/>
      <c r="O1" s="711"/>
      <c r="P1" s="711"/>
      <c r="Q1" s="710"/>
      <c r="R1" s="712"/>
      <c r="S1" s="712"/>
      <c r="T1" s="712"/>
      <c r="U1" s="710"/>
      <c r="V1" s="77"/>
      <c r="W1" s="77"/>
      <c r="X1" s="77"/>
      <c r="Y1" s="710"/>
      <c r="Z1" s="77"/>
      <c r="AA1" s="77"/>
      <c r="AB1" s="77"/>
      <c r="AC1" s="710"/>
      <c r="AD1" s="713"/>
      <c r="AE1" s="713"/>
      <c r="AF1" s="713"/>
      <c r="AG1" s="710"/>
      <c r="AH1" s="33" t="s">
        <v>1169</v>
      </c>
    </row>
    <row r="2" spans="1:34" s="10" customFormat="1" ht="12" customHeight="1">
      <c r="A2" s="714"/>
      <c r="B2" s="715"/>
      <c r="C2" s="715"/>
      <c r="D2" s="715"/>
      <c r="E2" s="716"/>
      <c r="F2" s="717"/>
      <c r="G2" s="717"/>
      <c r="H2" s="717"/>
      <c r="I2" s="718"/>
      <c r="J2" s="719"/>
      <c r="K2" s="719"/>
      <c r="L2" s="719"/>
      <c r="M2" s="719"/>
      <c r="N2" s="719"/>
      <c r="O2" s="719"/>
      <c r="P2" s="719"/>
      <c r="Q2" s="720"/>
      <c r="R2" s="721"/>
      <c r="S2" s="721"/>
      <c r="T2" s="721"/>
      <c r="U2" s="718"/>
      <c r="V2" s="79"/>
      <c r="W2" s="79"/>
      <c r="X2" s="79"/>
      <c r="Y2" s="718"/>
      <c r="Z2" s="79"/>
      <c r="AA2" s="79"/>
      <c r="AB2" s="79"/>
      <c r="AC2" s="718"/>
      <c r="AD2" s="722"/>
      <c r="AE2" s="722"/>
      <c r="AF2" s="722"/>
      <c r="AG2" s="718"/>
      <c r="AH2" s="723"/>
    </row>
    <row r="3" spans="1:34" s="724" customFormat="1" ht="21.75" customHeight="1">
      <c r="A3" s="1320" t="s">
        <v>1781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99" t="s">
        <v>1782</v>
      </c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  <c r="AG3" s="1399"/>
      <c r="AH3" s="1399"/>
    </row>
    <row r="4" spans="2:34" s="725" customFormat="1" ht="12.7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726"/>
      <c r="AF4" s="726"/>
      <c r="AG4" s="726"/>
      <c r="AH4" s="726"/>
    </row>
    <row r="5" spans="1:34" s="10" customFormat="1" ht="12.75" customHeight="1" thickBot="1">
      <c r="A5" s="36" t="s">
        <v>540</v>
      </c>
      <c r="B5" s="727"/>
      <c r="C5" s="727"/>
      <c r="D5" s="727"/>
      <c r="E5" s="728"/>
      <c r="F5" s="729"/>
      <c r="G5" s="729"/>
      <c r="H5" s="729"/>
      <c r="I5" s="730"/>
      <c r="J5" s="731"/>
      <c r="K5" s="731"/>
      <c r="L5" s="731"/>
      <c r="M5" s="730"/>
      <c r="N5" s="731"/>
      <c r="O5" s="731"/>
      <c r="P5" s="731"/>
      <c r="Q5" s="730"/>
      <c r="R5" s="732"/>
      <c r="S5" s="732"/>
      <c r="T5" s="732"/>
      <c r="U5" s="730"/>
      <c r="V5" s="37"/>
      <c r="W5" s="37"/>
      <c r="X5" s="37"/>
      <c r="Y5" s="730"/>
      <c r="Z5" s="37"/>
      <c r="AA5" s="37"/>
      <c r="AB5" s="37"/>
      <c r="AC5" s="730"/>
      <c r="AD5" s="733"/>
      <c r="AE5" s="733"/>
      <c r="AF5" s="733"/>
      <c r="AG5" s="734"/>
      <c r="AH5" s="40" t="s">
        <v>294</v>
      </c>
    </row>
    <row r="6" spans="1:34" s="80" customFormat="1" ht="15.75" customHeight="1" thickTop="1">
      <c r="A6" s="1388" t="s">
        <v>459</v>
      </c>
      <c r="B6" s="735" t="s">
        <v>1783</v>
      </c>
      <c r="C6" s="735"/>
      <c r="D6" s="735"/>
      <c r="E6" s="736"/>
      <c r="F6" s="737"/>
      <c r="G6" s="737"/>
      <c r="H6" s="738"/>
      <c r="I6" s="739"/>
      <c r="J6" s="740" t="s">
        <v>1784</v>
      </c>
      <c r="K6" s="741"/>
      <c r="L6" s="741"/>
      <c r="M6" s="742"/>
      <c r="N6" s="1391" t="s">
        <v>609</v>
      </c>
      <c r="O6" s="1391"/>
      <c r="P6" s="1391"/>
      <c r="Q6" s="1392"/>
      <c r="R6" s="743" t="s">
        <v>1111</v>
      </c>
      <c r="S6" s="743"/>
      <c r="T6" s="743"/>
      <c r="U6" s="744"/>
      <c r="V6" s="745" t="s">
        <v>1785</v>
      </c>
      <c r="W6" s="745"/>
      <c r="X6" s="745"/>
      <c r="Y6" s="746"/>
      <c r="Z6" s="747"/>
      <c r="AA6" s="747"/>
      <c r="AB6" s="747"/>
      <c r="AC6" s="748"/>
      <c r="AD6" s="749" t="s">
        <v>1112</v>
      </c>
      <c r="AE6" s="750"/>
      <c r="AF6" s="750"/>
      <c r="AG6" s="751"/>
      <c r="AH6" s="1393" t="s">
        <v>1786</v>
      </c>
    </row>
    <row r="7" spans="1:34" s="80" customFormat="1" ht="15.75" customHeight="1">
      <c r="A7" s="1389"/>
      <c r="B7" s="752" t="s">
        <v>1787</v>
      </c>
      <c r="C7" s="753"/>
      <c r="D7" s="754"/>
      <c r="E7" s="755"/>
      <c r="F7" s="756" t="s">
        <v>1788</v>
      </c>
      <c r="G7" s="754"/>
      <c r="H7" s="754"/>
      <c r="I7" s="757"/>
      <c r="J7" s="758" t="s">
        <v>1113</v>
      </c>
      <c r="K7" s="759"/>
      <c r="L7" s="759"/>
      <c r="M7" s="760"/>
      <c r="N7" s="1403" t="s">
        <v>1789</v>
      </c>
      <c r="O7" s="1403"/>
      <c r="P7" s="1403"/>
      <c r="Q7" s="1403"/>
      <c r="R7" s="761" t="s">
        <v>1788</v>
      </c>
      <c r="S7" s="762"/>
      <c r="T7" s="762"/>
      <c r="U7" s="757"/>
      <c r="V7" s="763" t="s">
        <v>1790</v>
      </c>
      <c r="W7" s="764"/>
      <c r="X7" s="764"/>
      <c r="Y7" s="757"/>
      <c r="Z7" s="763" t="s">
        <v>1788</v>
      </c>
      <c r="AA7" s="764"/>
      <c r="AB7" s="764"/>
      <c r="AC7" s="765"/>
      <c r="AD7" s="1396" t="s">
        <v>460</v>
      </c>
      <c r="AE7" s="1397"/>
      <c r="AF7" s="1397"/>
      <c r="AG7" s="1398"/>
      <c r="AH7" s="1394"/>
    </row>
    <row r="8" spans="1:34" s="80" customFormat="1" ht="15.75" customHeight="1">
      <c r="A8" s="1389"/>
      <c r="B8" s="754"/>
      <c r="C8" s="766" t="s">
        <v>345</v>
      </c>
      <c r="D8" s="766" t="s">
        <v>325</v>
      </c>
      <c r="E8" s="767" t="s">
        <v>1766</v>
      </c>
      <c r="F8" s="768"/>
      <c r="G8" s="766" t="s">
        <v>345</v>
      </c>
      <c r="H8" s="766" t="s">
        <v>325</v>
      </c>
      <c r="I8" s="769" t="s">
        <v>308</v>
      </c>
      <c r="J8" s="770"/>
      <c r="K8" s="766" t="s">
        <v>345</v>
      </c>
      <c r="L8" s="766" t="s">
        <v>325</v>
      </c>
      <c r="M8" s="771" t="s">
        <v>308</v>
      </c>
      <c r="N8" s="772"/>
      <c r="O8" s="766" t="s">
        <v>345</v>
      </c>
      <c r="P8" s="766" t="s">
        <v>325</v>
      </c>
      <c r="Q8" s="773" t="s">
        <v>308</v>
      </c>
      <c r="R8" s="774"/>
      <c r="S8" s="766" t="s">
        <v>345</v>
      </c>
      <c r="T8" s="766" t="s">
        <v>325</v>
      </c>
      <c r="U8" s="775" t="s">
        <v>308</v>
      </c>
      <c r="V8" s="776"/>
      <c r="W8" s="766" t="s">
        <v>345</v>
      </c>
      <c r="X8" s="766" t="s">
        <v>325</v>
      </c>
      <c r="Y8" s="777" t="s">
        <v>308</v>
      </c>
      <c r="Z8" s="776"/>
      <c r="AA8" s="766" t="s">
        <v>345</v>
      </c>
      <c r="AB8" s="766" t="s">
        <v>325</v>
      </c>
      <c r="AC8" s="778" t="s">
        <v>308</v>
      </c>
      <c r="AD8" s="779"/>
      <c r="AE8" s="766" t="s">
        <v>345</v>
      </c>
      <c r="AF8" s="766" t="s">
        <v>325</v>
      </c>
      <c r="AG8" s="773" t="s">
        <v>308</v>
      </c>
      <c r="AH8" s="1394"/>
    </row>
    <row r="9" spans="1:36" s="80" customFormat="1" ht="15.75" customHeight="1">
      <c r="A9" s="1390"/>
      <c r="B9" s="1250"/>
      <c r="C9" s="782" t="s">
        <v>167</v>
      </c>
      <c r="D9" s="782" t="s">
        <v>168</v>
      </c>
      <c r="E9" s="780" t="s">
        <v>610</v>
      </c>
      <c r="F9" s="1251"/>
      <c r="G9" s="782" t="s">
        <v>167</v>
      </c>
      <c r="H9" s="782" t="s">
        <v>168</v>
      </c>
      <c r="I9" s="1252" t="s">
        <v>610</v>
      </c>
      <c r="J9" s="1253"/>
      <c r="K9" s="782" t="s">
        <v>167</v>
      </c>
      <c r="L9" s="782" t="s">
        <v>168</v>
      </c>
      <c r="M9" s="780" t="s">
        <v>610</v>
      </c>
      <c r="N9" s="781"/>
      <c r="O9" s="782" t="s">
        <v>167</v>
      </c>
      <c r="P9" s="782" t="s">
        <v>168</v>
      </c>
      <c r="Q9" s="780" t="s">
        <v>610</v>
      </c>
      <c r="R9" s="1254"/>
      <c r="S9" s="782" t="s">
        <v>167</v>
      </c>
      <c r="T9" s="782" t="s">
        <v>168</v>
      </c>
      <c r="U9" s="780" t="s">
        <v>610</v>
      </c>
      <c r="V9" s="1255"/>
      <c r="W9" s="782" t="s">
        <v>167</v>
      </c>
      <c r="X9" s="782" t="s">
        <v>168</v>
      </c>
      <c r="Y9" s="1252" t="s">
        <v>610</v>
      </c>
      <c r="Z9" s="1256"/>
      <c r="AA9" s="782" t="s">
        <v>167</v>
      </c>
      <c r="AB9" s="782" t="s">
        <v>168</v>
      </c>
      <c r="AC9" s="780" t="s">
        <v>610</v>
      </c>
      <c r="AD9" s="1257"/>
      <c r="AE9" s="782" t="s">
        <v>167</v>
      </c>
      <c r="AF9" s="782" t="s">
        <v>168</v>
      </c>
      <c r="AG9" s="780" t="s">
        <v>610</v>
      </c>
      <c r="AH9" s="1395"/>
      <c r="AI9" s="446" t="s">
        <v>1791</v>
      </c>
      <c r="AJ9" s="783"/>
    </row>
    <row r="10" spans="1:35" s="792" customFormat="1" ht="21" customHeight="1" hidden="1">
      <c r="A10" s="784">
        <v>2009</v>
      </c>
      <c r="B10" s="1258">
        <v>329626</v>
      </c>
      <c r="C10" s="1259">
        <v>167146</v>
      </c>
      <c r="D10" s="1259">
        <v>162480</v>
      </c>
      <c r="E10" s="1260">
        <f aca="true" t="shared" si="0" ref="E10:E15">B10/AI10*100</f>
        <v>16.253270675737078</v>
      </c>
      <c r="F10" s="1261">
        <v>317511</v>
      </c>
      <c r="G10" s="1259">
        <v>160329</v>
      </c>
      <c r="H10" s="1259">
        <v>157182</v>
      </c>
      <c r="I10" s="1260">
        <f aca="true" t="shared" si="1" ref="I10:I15">F10/AI10*100</f>
        <v>15.655901614326403</v>
      </c>
      <c r="J10" s="1261">
        <v>134213</v>
      </c>
      <c r="K10" s="1259">
        <v>67086</v>
      </c>
      <c r="L10" s="1259">
        <v>67127</v>
      </c>
      <c r="M10" s="1260">
        <f aca="true" t="shared" si="2" ref="M10:M15">J10/AI10*100</f>
        <v>6.617803866208067</v>
      </c>
      <c r="N10" s="1261">
        <v>53545</v>
      </c>
      <c r="O10" s="1259">
        <v>27373</v>
      </c>
      <c r="P10" s="1259">
        <v>26172</v>
      </c>
      <c r="Q10" s="1260">
        <f aca="true" t="shared" si="3" ref="Q10:Q15">N10/AI10*100</f>
        <v>2.6402085343156845</v>
      </c>
      <c r="R10" s="1261">
        <v>53545</v>
      </c>
      <c r="S10" s="1259">
        <v>27373</v>
      </c>
      <c r="T10" s="1259">
        <v>26172</v>
      </c>
      <c r="U10" s="1260">
        <f aca="true" t="shared" si="4" ref="U10:U15">R10/AI10*100</f>
        <v>2.6402085343156845</v>
      </c>
      <c r="V10" s="1261">
        <v>141868</v>
      </c>
      <c r="W10" s="1259">
        <v>72687</v>
      </c>
      <c r="X10" s="1259">
        <v>69181</v>
      </c>
      <c r="Y10" s="1260">
        <f aca="true" t="shared" si="5" ref="Y10:Y15">V10/AI10*100</f>
        <v>6.995258275213326</v>
      </c>
      <c r="Z10" s="1261">
        <v>129753</v>
      </c>
      <c r="AA10" s="1259">
        <v>65870</v>
      </c>
      <c r="AB10" s="1259">
        <v>63883</v>
      </c>
      <c r="AC10" s="1260">
        <f aca="true" t="shared" si="6" ref="AC10:AC15">Z10/AI10*100</f>
        <v>6.397889213802651</v>
      </c>
      <c r="AD10" s="1261">
        <v>12115</v>
      </c>
      <c r="AE10" s="1259">
        <v>6817</v>
      </c>
      <c r="AF10" s="1259">
        <v>5298</v>
      </c>
      <c r="AG10" s="1262">
        <f aca="true" t="shared" si="7" ref="AG10:AG15">AD10/AI10*100</f>
        <v>0.5973690614106736</v>
      </c>
      <c r="AH10" s="790">
        <v>2009</v>
      </c>
      <c r="AI10" s="791">
        <v>2028059.5</v>
      </c>
    </row>
    <row r="11" spans="1:35" s="792" customFormat="1" ht="21" customHeight="1">
      <c r="A11" s="784">
        <v>2010</v>
      </c>
      <c r="B11" s="785">
        <v>317853</v>
      </c>
      <c r="C11" s="786">
        <v>163046</v>
      </c>
      <c r="D11" s="786">
        <v>154807</v>
      </c>
      <c r="E11" s="787">
        <f t="shared" si="0"/>
        <v>15.512803493654378</v>
      </c>
      <c r="F11" s="788">
        <v>301675</v>
      </c>
      <c r="G11" s="786">
        <v>153265</v>
      </c>
      <c r="H11" s="786">
        <v>148410</v>
      </c>
      <c r="I11" s="787">
        <f t="shared" si="1"/>
        <v>14.723236823148389</v>
      </c>
      <c r="J11" s="788">
        <v>129712</v>
      </c>
      <c r="K11" s="786">
        <v>65278</v>
      </c>
      <c r="L11" s="786">
        <v>64434</v>
      </c>
      <c r="M11" s="787">
        <f t="shared" si="2"/>
        <v>6.330589193019718</v>
      </c>
      <c r="N11" s="788">
        <v>47660</v>
      </c>
      <c r="O11" s="786">
        <v>23976</v>
      </c>
      <c r="P11" s="786">
        <v>23684</v>
      </c>
      <c r="Q11" s="787">
        <f t="shared" si="3"/>
        <v>2.3260444749855047</v>
      </c>
      <c r="R11" s="788">
        <v>47660</v>
      </c>
      <c r="S11" s="786">
        <v>23976</v>
      </c>
      <c r="T11" s="786">
        <v>23684</v>
      </c>
      <c r="U11" s="787">
        <f t="shared" si="4"/>
        <v>2.3260444749855047</v>
      </c>
      <c r="V11" s="788">
        <v>140481</v>
      </c>
      <c r="W11" s="786">
        <v>73792</v>
      </c>
      <c r="X11" s="786">
        <v>66689</v>
      </c>
      <c r="Y11" s="787">
        <f t="shared" si="5"/>
        <v>6.856169825649156</v>
      </c>
      <c r="Z11" s="788">
        <v>124303</v>
      </c>
      <c r="AA11" s="786">
        <v>64011</v>
      </c>
      <c r="AB11" s="786">
        <v>60292</v>
      </c>
      <c r="AC11" s="787">
        <f t="shared" si="6"/>
        <v>6.066603155143165</v>
      </c>
      <c r="AD11" s="788">
        <v>16178</v>
      </c>
      <c r="AE11" s="786">
        <v>9781</v>
      </c>
      <c r="AF11" s="786">
        <v>6397</v>
      </c>
      <c r="AG11" s="789">
        <f t="shared" si="7"/>
        <v>0.7895666705059904</v>
      </c>
      <c r="AH11" s="784">
        <v>2010</v>
      </c>
      <c r="AI11" s="797">
        <v>2048972</v>
      </c>
    </row>
    <row r="12" spans="1:35" s="792" customFormat="1" ht="21" customHeight="1">
      <c r="A12" s="784">
        <v>2011</v>
      </c>
      <c r="B12" s="793">
        <v>321187</v>
      </c>
      <c r="C12" s="650">
        <v>165258</v>
      </c>
      <c r="D12" s="650">
        <v>155929</v>
      </c>
      <c r="E12" s="794">
        <f t="shared" si="0"/>
        <v>15.489517748682047</v>
      </c>
      <c r="F12" s="795">
        <v>302546</v>
      </c>
      <c r="G12" s="650">
        <v>154392</v>
      </c>
      <c r="H12" s="650">
        <v>148154</v>
      </c>
      <c r="I12" s="794">
        <f t="shared" si="1"/>
        <v>14.590539582214593</v>
      </c>
      <c r="J12" s="795">
        <v>129403</v>
      </c>
      <c r="K12" s="650">
        <v>65412</v>
      </c>
      <c r="L12" s="650">
        <v>63991</v>
      </c>
      <c r="M12" s="794">
        <f t="shared" si="2"/>
        <v>6.240570338253737</v>
      </c>
      <c r="N12" s="795">
        <v>50249</v>
      </c>
      <c r="O12" s="650">
        <v>25698</v>
      </c>
      <c r="P12" s="650">
        <v>24551</v>
      </c>
      <c r="Q12" s="794">
        <f t="shared" si="3"/>
        <v>2.4233009970936688</v>
      </c>
      <c r="R12" s="795">
        <v>50249</v>
      </c>
      <c r="S12" s="650">
        <v>25698</v>
      </c>
      <c r="T12" s="650">
        <v>24551</v>
      </c>
      <c r="U12" s="794">
        <f t="shared" si="4"/>
        <v>2.4233009970936688</v>
      </c>
      <c r="V12" s="795">
        <v>141535</v>
      </c>
      <c r="W12" s="650">
        <v>74148</v>
      </c>
      <c r="X12" s="650">
        <v>67387</v>
      </c>
      <c r="Y12" s="794">
        <f t="shared" si="5"/>
        <v>6.825646413334642</v>
      </c>
      <c r="Z12" s="795">
        <v>122894</v>
      </c>
      <c r="AA12" s="650">
        <v>63282</v>
      </c>
      <c r="AB12" s="650">
        <v>59612</v>
      </c>
      <c r="AC12" s="794">
        <f t="shared" si="6"/>
        <v>5.926668246867188</v>
      </c>
      <c r="AD12" s="795">
        <v>18641</v>
      </c>
      <c r="AE12" s="650">
        <v>10866</v>
      </c>
      <c r="AF12" s="650">
        <v>7775</v>
      </c>
      <c r="AG12" s="796">
        <f t="shared" si="7"/>
        <v>0.8989781664674537</v>
      </c>
      <c r="AH12" s="784">
        <v>2011</v>
      </c>
      <c r="AI12" s="791">
        <v>2073576.5</v>
      </c>
    </row>
    <row r="13" spans="1:36" s="792" customFormat="1" ht="21" customHeight="1">
      <c r="A13" s="784">
        <v>2012</v>
      </c>
      <c r="B13" s="793">
        <v>287195</v>
      </c>
      <c r="C13" s="795">
        <v>148225</v>
      </c>
      <c r="D13" s="795">
        <v>138970</v>
      </c>
      <c r="E13" s="794">
        <f t="shared" si="0"/>
        <v>14.309815897425931</v>
      </c>
      <c r="F13" s="795">
        <v>277346</v>
      </c>
      <c r="G13" s="795">
        <v>141718</v>
      </c>
      <c r="H13" s="795">
        <v>135628</v>
      </c>
      <c r="I13" s="794">
        <f t="shared" si="1"/>
        <v>13.819078326180792</v>
      </c>
      <c r="J13" s="795">
        <v>120578</v>
      </c>
      <c r="K13" s="795">
        <v>60746</v>
      </c>
      <c r="L13" s="795">
        <v>59832</v>
      </c>
      <c r="M13" s="794">
        <f t="shared" si="2"/>
        <v>6.007935309736674</v>
      </c>
      <c r="N13" s="795">
        <v>41165</v>
      </c>
      <c r="O13" s="795">
        <v>21003</v>
      </c>
      <c r="P13" s="795">
        <v>20162</v>
      </c>
      <c r="Q13" s="794">
        <f t="shared" si="3"/>
        <v>2.0510927119815405</v>
      </c>
      <c r="R13" s="795">
        <v>41165</v>
      </c>
      <c r="S13" s="795">
        <v>21003</v>
      </c>
      <c r="T13" s="795">
        <v>20162</v>
      </c>
      <c r="U13" s="794">
        <f t="shared" si="4"/>
        <v>2.0510927119815405</v>
      </c>
      <c r="V13" s="795">
        <v>125452</v>
      </c>
      <c r="W13" s="795">
        <v>66476</v>
      </c>
      <c r="X13" s="795">
        <v>58976</v>
      </c>
      <c r="Y13" s="794">
        <f t="shared" si="5"/>
        <v>6.250787875707718</v>
      </c>
      <c r="Z13" s="795">
        <v>115603</v>
      </c>
      <c r="AA13" s="795">
        <v>59969</v>
      </c>
      <c r="AB13" s="795">
        <v>55634</v>
      </c>
      <c r="AC13" s="794">
        <f t="shared" si="6"/>
        <v>5.760050304462578</v>
      </c>
      <c r="AD13" s="795">
        <v>9849</v>
      </c>
      <c r="AE13" s="795">
        <v>6507</v>
      </c>
      <c r="AF13" s="795">
        <v>3342</v>
      </c>
      <c r="AG13" s="796">
        <f t="shared" si="7"/>
        <v>0.4907375712451401</v>
      </c>
      <c r="AH13" s="784">
        <v>2012</v>
      </c>
      <c r="AI13" s="797">
        <v>2006979</v>
      </c>
      <c r="AJ13" s="534"/>
    </row>
    <row r="14" spans="1:36" s="792" customFormat="1" ht="21" customHeight="1">
      <c r="A14" s="784">
        <v>2013</v>
      </c>
      <c r="B14" s="793">
        <v>281428</v>
      </c>
      <c r="C14" s="795">
        <v>146222</v>
      </c>
      <c r="D14" s="795">
        <v>135206</v>
      </c>
      <c r="E14" s="794">
        <f t="shared" si="0"/>
        <v>13.901671023061684</v>
      </c>
      <c r="F14" s="795">
        <v>268053</v>
      </c>
      <c r="G14" s="795">
        <v>137645</v>
      </c>
      <c r="H14" s="795">
        <v>130408</v>
      </c>
      <c r="I14" s="794">
        <f t="shared" si="1"/>
        <v>13.240987473686888</v>
      </c>
      <c r="J14" s="795">
        <v>119387</v>
      </c>
      <c r="K14" s="795">
        <v>60655</v>
      </c>
      <c r="L14" s="795">
        <v>58732</v>
      </c>
      <c r="M14" s="794">
        <f t="shared" si="2"/>
        <v>5.897347806295981</v>
      </c>
      <c r="N14" s="795">
        <v>40169</v>
      </c>
      <c r="O14" s="795">
        <v>20529</v>
      </c>
      <c r="P14" s="795">
        <v>19640</v>
      </c>
      <c r="Q14" s="794">
        <f t="shared" si="3"/>
        <v>1.984224111763452</v>
      </c>
      <c r="R14" s="795">
        <v>40169</v>
      </c>
      <c r="S14" s="795">
        <v>20529</v>
      </c>
      <c r="T14" s="795">
        <v>19640</v>
      </c>
      <c r="U14" s="794">
        <f t="shared" si="4"/>
        <v>1.984224111763452</v>
      </c>
      <c r="V14" s="795">
        <v>121872</v>
      </c>
      <c r="W14" s="795">
        <v>65038</v>
      </c>
      <c r="X14" s="795">
        <v>56834</v>
      </c>
      <c r="Y14" s="794">
        <f t="shared" si="5"/>
        <v>6.0200991050022505</v>
      </c>
      <c r="Z14" s="795">
        <v>108497</v>
      </c>
      <c r="AA14" s="795">
        <v>56461</v>
      </c>
      <c r="AB14" s="795">
        <v>52036</v>
      </c>
      <c r="AC14" s="794">
        <f t="shared" si="6"/>
        <v>5.359415555627455</v>
      </c>
      <c r="AD14" s="795">
        <v>13375</v>
      </c>
      <c r="AE14" s="795">
        <v>8577</v>
      </c>
      <c r="AF14" s="795">
        <v>4798</v>
      </c>
      <c r="AG14" s="796">
        <f t="shared" si="7"/>
        <v>0.6606835493747958</v>
      </c>
      <c r="AH14" s="798">
        <v>2013</v>
      </c>
      <c r="AI14" s="791">
        <v>2024418.5</v>
      </c>
      <c r="AJ14" s="534"/>
    </row>
    <row r="15" spans="1:36" s="800" customFormat="1" ht="21" customHeight="1">
      <c r="A15" s="784">
        <v>2014</v>
      </c>
      <c r="B15" s="793">
        <v>289627</v>
      </c>
      <c r="C15" s="795">
        <v>151205</v>
      </c>
      <c r="D15" s="795">
        <v>138422</v>
      </c>
      <c r="E15" s="794">
        <f t="shared" si="0"/>
        <v>14.189479501396034</v>
      </c>
      <c r="F15" s="795">
        <v>279817</v>
      </c>
      <c r="G15" s="795">
        <v>144331</v>
      </c>
      <c r="H15" s="795">
        <v>135486</v>
      </c>
      <c r="I15" s="794">
        <f t="shared" si="1"/>
        <v>13.708865491277175</v>
      </c>
      <c r="J15" s="795">
        <v>121802</v>
      </c>
      <c r="K15" s="795">
        <v>62196</v>
      </c>
      <c r="L15" s="795">
        <v>59606</v>
      </c>
      <c r="M15" s="794">
        <f t="shared" si="2"/>
        <v>5.967354501579755</v>
      </c>
      <c r="N15" s="795">
        <v>43299</v>
      </c>
      <c r="O15" s="795">
        <v>22258</v>
      </c>
      <c r="P15" s="795">
        <v>21041</v>
      </c>
      <c r="Q15" s="794">
        <f t="shared" si="3"/>
        <v>2.121315598790675</v>
      </c>
      <c r="R15" s="795">
        <v>43299</v>
      </c>
      <c r="S15" s="795">
        <v>22258</v>
      </c>
      <c r="T15" s="795">
        <v>21041</v>
      </c>
      <c r="U15" s="794">
        <f t="shared" si="4"/>
        <v>2.121315598790675</v>
      </c>
      <c r="V15" s="795">
        <v>124526</v>
      </c>
      <c r="W15" s="795">
        <v>66751</v>
      </c>
      <c r="X15" s="795">
        <v>57775</v>
      </c>
      <c r="Y15" s="794">
        <f t="shared" si="5"/>
        <v>6.100809401025604</v>
      </c>
      <c r="Z15" s="795">
        <v>114716</v>
      </c>
      <c r="AA15" s="795">
        <v>59877</v>
      </c>
      <c r="AB15" s="795">
        <v>54839</v>
      </c>
      <c r="AC15" s="794">
        <f t="shared" si="6"/>
        <v>5.620195390906744</v>
      </c>
      <c r="AD15" s="795">
        <v>9810</v>
      </c>
      <c r="AE15" s="795">
        <v>6874</v>
      </c>
      <c r="AF15" s="795">
        <v>2936</v>
      </c>
      <c r="AG15" s="796">
        <f t="shared" si="7"/>
        <v>0.4806140101188601</v>
      </c>
      <c r="AH15" s="798">
        <v>2014</v>
      </c>
      <c r="AI15" s="797">
        <v>2041139</v>
      </c>
      <c r="AJ15" s="799"/>
    </row>
    <row r="16" spans="1:36" s="800" customFormat="1" ht="21" customHeight="1">
      <c r="A16" s="784">
        <v>2015</v>
      </c>
      <c r="B16" s="793">
        <v>289952</v>
      </c>
      <c r="C16" s="795">
        <v>151750</v>
      </c>
      <c r="D16" s="795">
        <v>138202</v>
      </c>
      <c r="E16" s="794">
        <v>14.103800727973878</v>
      </c>
      <c r="F16" s="795">
        <v>279680</v>
      </c>
      <c r="G16" s="795">
        <v>145044</v>
      </c>
      <c r="H16" s="795">
        <v>134636</v>
      </c>
      <c r="I16" s="794">
        <v>13.604151678897658</v>
      </c>
      <c r="J16" s="795">
        <v>121329</v>
      </c>
      <c r="K16" s="795">
        <v>62324</v>
      </c>
      <c r="L16" s="795">
        <v>59005</v>
      </c>
      <c r="M16" s="794">
        <v>5.9016666155927275</v>
      </c>
      <c r="N16" s="795">
        <v>42167</v>
      </c>
      <c r="O16" s="795">
        <v>21496</v>
      </c>
      <c r="P16" s="795">
        <v>20671</v>
      </c>
      <c r="Q16" s="794">
        <v>2.0510807488704144</v>
      </c>
      <c r="R16" s="795">
        <v>42167</v>
      </c>
      <c r="S16" s="795">
        <v>21496</v>
      </c>
      <c r="T16" s="795">
        <v>20671</v>
      </c>
      <c r="U16" s="794">
        <v>2.0510807488704144</v>
      </c>
      <c r="V16" s="795">
        <v>126456</v>
      </c>
      <c r="W16" s="795">
        <v>67930</v>
      </c>
      <c r="X16" s="795">
        <v>58526</v>
      </c>
      <c r="Y16" s="794">
        <v>6.1510533635107345</v>
      </c>
      <c r="Z16" s="795">
        <v>116184</v>
      </c>
      <c r="AA16" s="795">
        <v>61224</v>
      </c>
      <c r="AB16" s="795">
        <v>54960</v>
      </c>
      <c r="AC16" s="794">
        <v>5.651404314434517</v>
      </c>
      <c r="AD16" s="795">
        <v>10272</v>
      </c>
      <c r="AE16" s="795">
        <v>6706</v>
      </c>
      <c r="AF16" s="795">
        <v>3566</v>
      </c>
      <c r="AG16" s="796">
        <v>0.4996490490762184</v>
      </c>
      <c r="AH16" s="798">
        <v>2015</v>
      </c>
      <c r="AI16" s="797"/>
      <c r="AJ16" s="799"/>
    </row>
    <row r="17" spans="1:36" s="800" customFormat="1" ht="21" customHeight="1">
      <c r="A17" s="801">
        <v>2016</v>
      </c>
      <c r="B17" s="802">
        <v>286764</v>
      </c>
      <c r="C17" s="803">
        <v>150707</v>
      </c>
      <c r="D17" s="803">
        <v>136057</v>
      </c>
      <c r="E17" s="804">
        <v>13.835200531863311</v>
      </c>
      <c r="F17" s="803">
        <v>271446</v>
      </c>
      <c r="G17" s="803">
        <v>141412</v>
      </c>
      <c r="H17" s="803">
        <v>130034</v>
      </c>
      <c r="I17" s="804">
        <v>13.096169127129514</v>
      </c>
      <c r="J17" s="803">
        <v>118023</v>
      </c>
      <c r="K17" s="803">
        <v>60822</v>
      </c>
      <c r="L17" s="803">
        <v>57201</v>
      </c>
      <c r="M17" s="804">
        <v>5.694131314851598</v>
      </c>
      <c r="N17" s="803">
        <v>44983</v>
      </c>
      <c r="O17" s="803">
        <v>23295</v>
      </c>
      <c r="P17" s="803">
        <v>21688</v>
      </c>
      <c r="Q17" s="804">
        <v>2.170247400387801</v>
      </c>
      <c r="R17" s="803">
        <v>44983</v>
      </c>
      <c r="S17" s="803">
        <v>23295</v>
      </c>
      <c r="T17" s="803">
        <v>21688</v>
      </c>
      <c r="U17" s="804">
        <v>2.170247400387801</v>
      </c>
      <c r="V17" s="803">
        <v>123758</v>
      </c>
      <c r="W17" s="803">
        <v>66590</v>
      </c>
      <c r="X17" s="803">
        <v>57168</v>
      </c>
      <c r="Y17" s="804">
        <v>5.970821816623912</v>
      </c>
      <c r="Z17" s="803">
        <v>108440</v>
      </c>
      <c r="AA17" s="803">
        <v>57295</v>
      </c>
      <c r="AB17" s="803">
        <v>51145</v>
      </c>
      <c r="AC17" s="804">
        <v>5.231790411890117</v>
      </c>
      <c r="AD17" s="803">
        <v>15318</v>
      </c>
      <c r="AE17" s="803">
        <v>9295</v>
      </c>
      <c r="AF17" s="803">
        <v>6023</v>
      </c>
      <c r="AG17" s="805">
        <v>0.7390314047337958</v>
      </c>
      <c r="AH17" s="801">
        <v>2016</v>
      </c>
      <c r="AI17" s="797">
        <v>2055843</v>
      </c>
      <c r="AJ17" s="799"/>
    </row>
    <row r="18" spans="1:36" s="792" customFormat="1" ht="21" customHeight="1">
      <c r="A18" s="534" t="s">
        <v>618</v>
      </c>
      <c r="B18" s="662">
        <v>98101</v>
      </c>
      <c r="C18" s="663">
        <v>51247</v>
      </c>
      <c r="D18" s="663">
        <v>46854</v>
      </c>
      <c r="E18" s="806">
        <v>16.135696369094124</v>
      </c>
      <c r="F18" s="663">
        <v>89567</v>
      </c>
      <c r="G18" s="663">
        <v>46562</v>
      </c>
      <c r="H18" s="663">
        <v>43005</v>
      </c>
      <c r="I18" s="806">
        <v>14.732020231095028</v>
      </c>
      <c r="J18" s="663">
        <v>48910</v>
      </c>
      <c r="K18" s="663">
        <v>25142</v>
      </c>
      <c r="L18" s="663">
        <v>23768</v>
      </c>
      <c r="M18" s="806">
        <v>8.044738681689214</v>
      </c>
      <c r="N18" s="663">
        <v>13491</v>
      </c>
      <c r="O18" s="663">
        <v>6978</v>
      </c>
      <c r="P18" s="663">
        <v>6513</v>
      </c>
      <c r="Q18" s="806">
        <v>2.219005715695547</v>
      </c>
      <c r="R18" s="663">
        <v>11183</v>
      </c>
      <c r="S18" s="663">
        <v>5785</v>
      </c>
      <c r="T18" s="663">
        <v>5398</v>
      </c>
      <c r="U18" s="806">
        <v>1.8393848431267734</v>
      </c>
      <c r="V18" s="663">
        <v>35700</v>
      </c>
      <c r="W18" s="663">
        <v>19127</v>
      </c>
      <c r="X18" s="663">
        <v>16573</v>
      </c>
      <c r="Y18" s="806">
        <v>5.871951971709363</v>
      </c>
      <c r="Z18" s="663">
        <v>29474</v>
      </c>
      <c r="AA18" s="663">
        <v>15635</v>
      </c>
      <c r="AB18" s="663">
        <v>13839</v>
      </c>
      <c r="AC18" s="806">
        <v>4.847896706279041</v>
      </c>
      <c r="AD18" s="663">
        <v>8534</v>
      </c>
      <c r="AE18" s="663">
        <v>4685</v>
      </c>
      <c r="AF18" s="663">
        <v>3849</v>
      </c>
      <c r="AG18" s="807">
        <v>1.4036761379990954</v>
      </c>
      <c r="AH18" s="808" t="s">
        <v>485</v>
      </c>
      <c r="AI18" s="809">
        <v>598311.5</v>
      </c>
      <c r="AJ18" s="810"/>
    </row>
    <row r="19" spans="1:36" s="812" customFormat="1" ht="21" customHeight="1">
      <c r="A19" s="534" t="s">
        <v>619</v>
      </c>
      <c r="B19" s="662">
        <v>12645</v>
      </c>
      <c r="C19" s="663">
        <v>6392</v>
      </c>
      <c r="D19" s="663">
        <v>6253</v>
      </c>
      <c r="E19" s="806">
        <v>11.527416928757008</v>
      </c>
      <c r="F19" s="663">
        <v>13578</v>
      </c>
      <c r="G19" s="663">
        <v>6857</v>
      </c>
      <c r="H19" s="663">
        <v>6721</v>
      </c>
      <c r="I19" s="806">
        <v>12.37795706276494</v>
      </c>
      <c r="J19" s="663">
        <v>4616</v>
      </c>
      <c r="K19" s="663">
        <v>2270</v>
      </c>
      <c r="L19" s="663">
        <v>2346</v>
      </c>
      <c r="M19" s="806">
        <v>4.208031359679111</v>
      </c>
      <c r="N19" s="663">
        <v>1447</v>
      </c>
      <c r="O19" s="663">
        <v>748</v>
      </c>
      <c r="P19" s="663">
        <v>699</v>
      </c>
      <c r="Q19" s="806">
        <v>1.3191120835042618</v>
      </c>
      <c r="R19" s="663">
        <v>1735</v>
      </c>
      <c r="S19" s="663">
        <v>921</v>
      </c>
      <c r="T19" s="663">
        <v>814</v>
      </c>
      <c r="U19" s="806">
        <v>1.5816582341948129</v>
      </c>
      <c r="V19" s="663">
        <v>6582</v>
      </c>
      <c r="W19" s="663">
        <v>3374</v>
      </c>
      <c r="X19" s="663">
        <v>3208</v>
      </c>
      <c r="Y19" s="806">
        <v>6.0002734855736355</v>
      </c>
      <c r="Z19" s="663">
        <v>7227</v>
      </c>
      <c r="AA19" s="663">
        <v>3666</v>
      </c>
      <c r="AB19" s="663">
        <v>3561</v>
      </c>
      <c r="AC19" s="806">
        <v>6.588267468891015</v>
      </c>
      <c r="AD19" s="663">
        <v>-933</v>
      </c>
      <c r="AE19" s="663">
        <v>-465</v>
      </c>
      <c r="AF19" s="663">
        <v>-468</v>
      </c>
      <c r="AG19" s="807">
        <v>-0.8505401340079312</v>
      </c>
      <c r="AH19" s="808" t="s">
        <v>486</v>
      </c>
      <c r="AI19" s="811">
        <v>111541.5</v>
      </c>
      <c r="AJ19" s="810"/>
    </row>
    <row r="20" spans="1:36" s="792" customFormat="1" ht="21" customHeight="1">
      <c r="A20" s="534" t="s">
        <v>620</v>
      </c>
      <c r="B20" s="662">
        <v>11899</v>
      </c>
      <c r="C20" s="663">
        <v>6262</v>
      </c>
      <c r="D20" s="663">
        <v>5637</v>
      </c>
      <c r="E20" s="806">
        <v>11.499118165784832</v>
      </c>
      <c r="F20" s="663">
        <v>12506</v>
      </c>
      <c r="G20" s="663">
        <v>6529</v>
      </c>
      <c r="H20" s="663">
        <v>5977</v>
      </c>
      <c r="I20" s="806">
        <v>12.085719117682588</v>
      </c>
      <c r="J20" s="663">
        <v>5617</v>
      </c>
      <c r="K20" s="663">
        <v>2835</v>
      </c>
      <c r="L20" s="663">
        <v>2782</v>
      </c>
      <c r="M20" s="806">
        <v>5.428233190790269</v>
      </c>
      <c r="N20" s="663">
        <v>1318</v>
      </c>
      <c r="O20" s="663">
        <v>691</v>
      </c>
      <c r="P20" s="663">
        <v>627</v>
      </c>
      <c r="Q20" s="806">
        <v>1.2737068444831003</v>
      </c>
      <c r="R20" s="663">
        <v>1911</v>
      </c>
      <c r="S20" s="663">
        <v>1013</v>
      </c>
      <c r="T20" s="663">
        <v>898</v>
      </c>
      <c r="U20" s="806">
        <v>1.8467782851344494</v>
      </c>
      <c r="V20" s="663">
        <v>4964</v>
      </c>
      <c r="W20" s="663">
        <v>2736</v>
      </c>
      <c r="X20" s="663">
        <v>2228</v>
      </c>
      <c r="Y20" s="806">
        <v>4.797178130511464</v>
      </c>
      <c r="Z20" s="663">
        <v>4978</v>
      </c>
      <c r="AA20" s="663">
        <v>2681</v>
      </c>
      <c r="AB20" s="663">
        <v>2297</v>
      </c>
      <c r="AC20" s="806">
        <v>4.81070764175787</v>
      </c>
      <c r="AD20" s="663">
        <v>-607</v>
      </c>
      <c r="AE20" s="663">
        <v>-267</v>
      </c>
      <c r="AF20" s="663">
        <v>-340</v>
      </c>
      <c r="AG20" s="807">
        <v>-0.5866009518977555</v>
      </c>
      <c r="AH20" s="808" t="s">
        <v>487</v>
      </c>
      <c r="AI20" s="809">
        <v>103714</v>
      </c>
      <c r="AJ20" s="810"/>
    </row>
    <row r="21" spans="1:36" s="792" customFormat="1" ht="21" customHeight="1">
      <c r="A21" s="534" t="s">
        <v>621</v>
      </c>
      <c r="B21" s="662">
        <v>45054</v>
      </c>
      <c r="C21" s="663">
        <v>24157</v>
      </c>
      <c r="D21" s="663">
        <v>20897</v>
      </c>
      <c r="E21" s="806">
        <v>15.102954116907604</v>
      </c>
      <c r="F21" s="663">
        <v>41920</v>
      </c>
      <c r="G21" s="663">
        <v>22067</v>
      </c>
      <c r="H21" s="663">
        <v>19853</v>
      </c>
      <c r="I21" s="806">
        <v>14.052377959354704</v>
      </c>
      <c r="J21" s="663">
        <v>16393</v>
      </c>
      <c r="K21" s="663">
        <v>8533</v>
      </c>
      <c r="L21" s="663">
        <v>7860</v>
      </c>
      <c r="M21" s="806">
        <v>5.4952440812905925</v>
      </c>
      <c r="N21" s="663">
        <v>10355</v>
      </c>
      <c r="O21" s="663">
        <v>5379</v>
      </c>
      <c r="P21" s="663">
        <v>4976</v>
      </c>
      <c r="Q21" s="806">
        <v>3.471192122354913</v>
      </c>
      <c r="R21" s="663">
        <v>11480</v>
      </c>
      <c r="S21" s="663">
        <v>5929</v>
      </c>
      <c r="T21" s="663">
        <v>5551</v>
      </c>
      <c r="U21" s="806">
        <v>3.848313429708779</v>
      </c>
      <c r="V21" s="663">
        <v>18306</v>
      </c>
      <c r="W21" s="663">
        <v>10245</v>
      </c>
      <c r="X21" s="663">
        <v>8061</v>
      </c>
      <c r="Y21" s="806">
        <v>6.136517913262099</v>
      </c>
      <c r="Z21" s="663">
        <v>14047</v>
      </c>
      <c r="AA21" s="663">
        <v>7605</v>
      </c>
      <c r="AB21" s="663">
        <v>6442</v>
      </c>
      <c r="AC21" s="806">
        <v>4.708820448355333</v>
      </c>
      <c r="AD21" s="663">
        <v>3134</v>
      </c>
      <c r="AE21" s="663">
        <v>2090</v>
      </c>
      <c r="AF21" s="663">
        <v>1044</v>
      </c>
      <c r="AG21" s="807">
        <v>1.0505761575529018</v>
      </c>
      <c r="AH21" s="808" t="s">
        <v>192</v>
      </c>
      <c r="AI21" s="809">
        <v>293906.5</v>
      </c>
      <c r="AJ21" s="810"/>
    </row>
    <row r="22" spans="1:36" s="792" customFormat="1" ht="21" customHeight="1">
      <c r="A22" s="534" t="s">
        <v>625</v>
      </c>
      <c r="B22" s="662">
        <v>21886</v>
      </c>
      <c r="C22" s="663">
        <v>11642</v>
      </c>
      <c r="D22" s="663">
        <v>10244</v>
      </c>
      <c r="E22" s="806">
        <v>12.903720299510644</v>
      </c>
      <c r="F22" s="663">
        <v>21808</v>
      </c>
      <c r="G22" s="663">
        <v>11399</v>
      </c>
      <c r="H22" s="663">
        <v>10409</v>
      </c>
      <c r="I22" s="806">
        <v>12.85773244502093</v>
      </c>
      <c r="J22" s="663">
        <v>10571</v>
      </c>
      <c r="K22" s="663">
        <v>5498</v>
      </c>
      <c r="L22" s="663">
        <v>5073</v>
      </c>
      <c r="M22" s="806">
        <v>6.232533459112081</v>
      </c>
      <c r="N22" s="663">
        <v>2472</v>
      </c>
      <c r="O22" s="663">
        <v>1283</v>
      </c>
      <c r="P22" s="663">
        <v>1189</v>
      </c>
      <c r="Q22" s="806">
        <v>1.4574612345970166</v>
      </c>
      <c r="R22" s="663">
        <v>3289</v>
      </c>
      <c r="S22" s="663">
        <v>1669</v>
      </c>
      <c r="T22" s="663">
        <v>1620</v>
      </c>
      <c r="U22" s="806">
        <v>1.939154530982843</v>
      </c>
      <c r="V22" s="663">
        <v>8843</v>
      </c>
      <c r="W22" s="663">
        <v>4861</v>
      </c>
      <c r="X22" s="663">
        <v>3982</v>
      </c>
      <c r="Y22" s="806">
        <v>5.213725605801544</v>
      </c>
      <c r="Z22" s="663">
        <v>7948</v>
      </c>
      <c r="AA22" s="663">
        <v>4232</v>
      </c>
      <c r="AB22" s="663">
        <v>3716</v>
      </c>
      <c r="AC22" s="806">
        <v>4.686044454926007</v>
      </c>
      <c r="AD22" s="663">
        <v>78</v>
      </c>
      <c r="AE22" s="663">
        <v>243</v>
      </c>
      <c r="AF22" s="663">
        <v>-165</v>
      </c>
      <c r="AG22" s="807">
        <v>0.04598785448971169</v>
      </c>
      <c r="AH22" s="808" t="s">
        <v>488</v>
      </c>
      <c r="AI22" s="811">
        <v>168053.5</v>
      </c>
      <c r="AJ22" s="810"/>
    </row>
    <row r="23" spans="1:36" s="792" customFormat="1" ht="21" customHeight="1">
      <c r="A23" s="534" t="s">
        <v>626</v>
      </c>
      <c r="B23" s="662">
        <v>13794</v>
      </c>
      <c r="C23" s="663">
        <v>7116</v>
      </c>
      <c r="D23" s="663">
        <v>6678</v>
      </c>
      <c r="E23" s="806">
        <v>11.261051651931131</v>
      </c>
      <c r="F23" s="663">
        <v>14506</v>
      </c>
      <c r="G23" s="663">
        <v>7312</v>
      </c>
      <c r="H23" s="663">
        <v>7194</v>
      </c>
      <c r="I23" s="806">
        <v>11.842309356453022</v>
      </c>
      <c r="J23" s="663">
        <v>5131</v>
      </c>
      <c r="K23" s="663">
        <v>2586</v>
      </c>
      <c r="L23" s="663">
        <v>2545</v>
      </c>
      <c r="M23" s="806">
        <v>4.188810789187953</v>
      </c>
      <c r="N23" s="663">
        <v>1536</v>
      </c>
      <c r="O23" s="663">
        <v>782</v>
      </c>
      <c r="P23" s="663">
        <v>754</v>
      </c>
      <c r="Q23" s="806">
        <v>1.2539492052607089</v>
      </c>
      <c r="R23" s="663">
        <v>1663</v>
      </c>
      <c r="S23" s="663">
        <v>837</v>
      </c>
      <c r="T23" s="663">
        <v>826</v>
      </c>
      <c r="U23" s="806">
        <v>1.3576285991852595</v>
      </c>
      <c r="V23" s="663">
        <v>7127</v>
      </c>
      <c r="W23" s="663">
        <v>3748</v>
      </c>
      <c r="X23" s="663">
        <v>3379</v>
      </c>
      <c r="Y23" s="806">
        <v>5.818291657482468</v>
      </c>
      <c r="Z23" s="663">
        <v>7712</v>
      </c>
      <c r="AA23" s="663">
        <v>3889</v>
      </c>
      <c r="AB23" s="663">
        <v>3823</v>
      </c>
      <c r="AC23" s="806">
        <v>6.295869968079809</v>
      </c>
      <c r="AD23" s="663">
        <v>-712</v>
      </c>
      <c r="AE23" s="663">
        <v>-196</v>
      </c>
      <c r="AF23" s="663">
        <v>-516</v>
      </c>
      <c r="AG23" s="807">
        <v>-0.5812577045218911</v>
      </c>
      <c r="AH23" s="808" t="s">
        <v>62</v>
      </c>
      <c r="AI23" s="809">
        <v>123273.5</v>
      </c>
      <c r="AJ23" s="810"/>
    </row>
    <row r="24" spans="1:36" s="792" customFormat="1" ht="21" customHeight="1">
      <c r="A24" s="534" t="s">
        <v>627</v>
      </c>
      <c r="B24" s="662">
        <v>8537</v>
      </c>
      <c r="C24" s="663">
        <v>4308</v>
      </c>
      <c r="D24" s="663">
        <v>4229</v>
      </c>
      <c r="E24" s="806">
        <v>20.32135205903356</v>
      </c>
      <c r="F24" s="663">
        <v>7891</v>
      </c>
      <c r="G24" s="663">
        <v>4004</v>
      </c>
      <c r="H24" s="663">
        <v>3887</v>
      </c>
      <c r="I24" s="806">
        <v>18.7836229469174</v>
      </c>
      <c r="J24" s="663">
        <v>1689</v>
      </c>
      <c r="K24" s="663">
        <v>852</v>
      </c>
      <c r="L24" s="663">
        <v>837</v>
      </c>
      <c r="M24" s="806">
        <v>4.020471316353249</v>
      </c>
      <c r="N24" s="663">
        <v>741</v>
      </c>
      <c r="O24" s="663">
        <v>368</v>
      </c>
      <c r="P24" s="663">
        <v>373</v>
      </c>
      <c r="Q24" s="806">
        <v>1.7638657462508927</v>
      </c>
      <c r="R24" s="663">
        <v>661</v>
      </c>
      <c r="S24" s="663">
        <v>323</v>
      </c>
      <c r="T24" s="663">
        <v>338</v>
      </c>
      <c r="U24" s="806">
        <v>1.5734348964532254</v>
      </c>
      <c r="V24" s="663">
        <v>6107</v>
      </c>
      <c r="W24" s="663">
        <v>3088</v>
      </c>
      <c r="X24" s="663">
        <v>3019</v>
      </c>
      <c r="Y24" s="806">
        <v>14.53701499642942</v>
      </c>
      <c r="Z24" s="663">
        <v>5541</v>
      </c>
      <c r="AA24" s="663">
        <v>2829</v>
      </c>
      <c r="AB24" s="663">
        <v>2712</v>
      </c>
      <c r="AC24" s="806">
        <v>13.189716734110926</v>
      </c>
      <c r="AD24" s="663">
        <v>646</v>
      </c>
      <c r="AE24" s="663">
        <v>304</v>
      </c>
      <c r="AF24" s="663">
        <v>342</v>
      </c>
      <c r="AG24" s="807">
        <v>1.537729112116163</v>
      </c>
      <c r="AH24" s="808" t="s">
        <v>94</v>
      </c>
      <c r="AI24" s="809">
        <v>40985</v>
      </c>
      <c r="AJ24" s="810"/>
    </row>
    <row r="25" spans="1:36" s="812" customFormat="1" ht="21" customHeight="1">
      <c r="A25" s="534" t="s">
        <v>622</v>
      </c>
      <c r="B25" s="662">
        <v>24725</v>
      </c>
      <c r="C25" s="663">
        <v>13623</v>
      </c>
      <c r="D25" s="663">
        <v>11102</v>
      </c>
      <c r="E25" s="806">
        <v>14.984394412290536</v>
      </c>
      <c r="F25" s="663">
        <v>23914</v>
      </c>
      <c r="G25" s="663">
        <v>12973</v>
      </c>
      <c r="H25" s="663">
        <v>10941</v>
      </c>
      <c r="I25" s="806">
        <v>14.492894154722585</v>
      </c>
      <c r="J25" s="663">
        <v>12073</v>
      </c>
      <c r="K25" s="663">
        <v>6514</v>
      </c>
      <c r="L25" s="663">
        <v>5559</v>
      </c>
      <c r="M25" s="806">
        <v>7.31674797733402</v>
      </c>
      <c r="N25" s="663">
        <v>2229</v>
      </c>
      <c r="O25" s="663">
        <v>1224</v>
      </c>
      <c r="P25" s="663">
        <v>1005</v>
      </c>
      <c r="Q25" s="806">
        <v>1.3508681555104392</v>
      </c>
      <c r="R25" s="663">
        <v>2830</v>
      </c>
      <c r="S25" s="663">
        <v>1541</v>
      </c>
      <c r="T25" s="663">
        <v>1289</v>
      </c>
      <c r="U25" s="806">
        <v>1.7150995424381077</v>
      </c>
      <c r="V25" s="663">
        <v>10423</v>
      </c>
      <c r="W25" s="663">
        <v>5885</v>
      </c>
      <c r="X25" s="663">
        <v>4538</v>
      </c>
      <c r="Y25" s="806">
        <v>6.316778279446078</v>
      </c>
      <c r="Z25" s="663">
        <v>9011</v>
      </c>
      <c r="AA25" s="663">
        <v>4918</v>
      </c>
      <c r="AB25" s="663">
        <v>4093</v>
      </c>
      <c r="AC25" s="806">
        <v>5.461046634950456</v>
      </c>
      <c r="AD25" s="663">
        <v>811</v>
      </c>
      <c r="AE25" s="663">
        <v>650</v>
      </c>
      <c r="AF25" s="663">
        <v>161</v>
      </c>
      <c r="AG25" s="807">
        <v>0.49150025756795246</v>
      </c>
      <c r="AH25" s="808" t="s">
        <v>1125</v>
      </c>
      <c r="AI25" s="811">
        <v>163141.5</v>
      </c>
      <c r="AJ25" s="810"/>
    </row>
    <row r="26" spans="1:36" s="792" customFormat="1" ht="21" customHeight="1">
      <c r="A26" s="534" t="s">
        <v>629</v>
      </c>
      <c r="B26" s="662">
        <v>5121</v>
      </c>
      <c r="C26" s="663">
        <v>2649</v>
      </c>
      <c r="D26" s="663">
        <v>2472</v>
      </c>
      <c r="E26" s="806">
        <v>9.436674221902813</v>
      </c>
      <c r="F26" s="663">
        <v>5085</v>
      </c>
      <c r="G26" s="663">
        <v>2686</v>
      </c>
      <c r="H26" s="663">
        <v>2399</v>
      </c>
      <c r="I26" s="806">
        <v>9.370335563049368</v>
      </c>
      <c r="J26" s="663">
        <v>1089</v>
      </c>
      <c r="K26" s="663">
        <v>568</v>
      </c>
      <c r="L26" s="663">
        <v>521</v>
      </c>
      <c r="M26" s="806">
        <v>2.006744430316767</v>
      </c>
      <c r="N26" s="663">
        <v>275</v>
      </c>
      <c r="O26" s="663">
        <v>141</v>
      </c>
      <c r="P26" s="663">
        <v>134</v>
      </c>
      <c r="Q26" s="806">
        <v>0.5067536440193856</v>
      </c>
      <c r="R26" s="663">
        <v>331</v>
      </c>
      <c r="S26" s="663">
        <v>173</v>
      </c>
      <c r="T26" s="663">
        <v>158</v>
      </c>
      <c r="U26" s="806">
        <v>0.6099471133469696</v>
      </c>
      <c r="V26" s="663">
        <v>3757</v>
      </c>
      <c r="W26" s="663">
        <v>1940</v>
      </c>
      <c r="X26" s="663">
        <v>1817</v>
      </c>
      <c r="Y26" s="806">
        <v>6.923176147566661</v>
      </c>
      <c r="Z26" s="663">
        <v>3665</v>
      </c>
      <c r="AA26" s="663">
        <v>1945</v>
      </c>
      <c r="AB26" s="663">
        <v>1720</v>
      </c>
      <c r="AC26" s="806">
        <v>6.753644019385631</v>
      </c>
      <c r="AD26" s="663">
        <v>36</v>
      </c>
      <c r="AE26" s="663">
        <v>-37</v>
      </c>
      <c r="AF26" s="663">
        <v>73</v>
      </c>
      <c r="AG26" s="807">
        <v>0.06633865885344684</v>
      </c>
      <c r="AH26" s="808" t="s">
        <v>1124</v>
      </c>
      <c r="AI26" s="809">
        <v>54546</v>
      </c>
      <c r="AJ26" s="810"/>
    </row>
    <row r="27" spans="1:36" s="812" customFormat="1" ht="21" customHeight="1">
      <c r="A27" s="534" t="s">
        <v>1507</v>
      </c>
      <c r="B27" s="662">
        <v>6021</v>
      </c>
      <c r="C27" s="663">
        <v>3143</v>
      </c>
      <c r="D27" s="663">
        <v>2878</v>
      </c>
      <c r="E27" s="806">
        <v>8.605669937326253</v>
      </c>
      <c r="F27" s="663">
        <v>6442</v>
      </c>
      <c r="G27" s="663">
        <v>3282</v>
      </c>
      <c r="H27" s="663">
        <v>3160</v>
      </c>
      <c r="I27" s="806">
        <v>9.207395073286119</v>
      </c>
      <c r="J27" s="663">
        <v>1773</v>
      </c>
      <c r="K27" s="663">
        <v>872</v>
      </c>
      <c r="L27" s="663">
        <v>901</v>
      </c>
      <c r="M27" s="806">
        <v>2.534106095146894</v>
      </c>
      <c r="N27" s="663">
        <v>999</v>
      </c>
      <c r="O27" s="663">
        <v>545</v>
      </c>
      <c r="P27" s="663">
        <v>454</v>
      </c>
      <c r="Q27" s="806">
        <v>1.427846581529468</v>
      </c>
      <c r="R27" s="663">
        <v>1260</v>
      </c>
      <c r="S27" s="663">
        <v>642</v>
      </c>
      <c r="T27" s="663">
        <v>618</v>
      </c>
      <c r="U27" s="806">
        <v>1.8008875803074371</v>
      </c>
      <c r="V27" s="663">
        <v>3249</v>
      </c>
      <c r="W27" s="663">
        <v>1726</v>
      </c>
      <c r="X27" s="663">
        <v>1523</v>
      </c>
      <c r="Y27" s="806">
        <v>4.6437172606498915</v>
      </c>
      <c r="Z27" s="663">
        <v>3409</v>
      </c>
      <c r="AA27" s="663">
        <v>1768</v>
      </c>
      <c r="AB27" s="663">
        <v>1641</v>
      </c>
      <c r="AC27" s="806">
        <v>4.872401397831789</v>
      </c>
      <c r="AD27" s="663">
        <v>-421</v>
      </c>
      <c r="AE27" s="663">
        <v>-139</v>
      </c>
      <c r="AF27" s="663">
        <v>-282</v>
      </c>
      <c r="AG27" s="807">
        <v>-0.601725135959866</v>
      </c>
      <c r="AH27" s="808" t="s">
        <v>75</v>
      </c>
      <c r="AI27" s="809">
        <v>70745</v>
      </c>
      <c r="AJ27" s="810"/>
    </row>
    <row r="28" spans="1:36" s="812" customFormat="1" ht="21" customHeight="1">
      <c r="A28" s="534" t="s">
        <v>1508</v>
      </c>
      <c r="B28" s="662">
        <v>4646</v>
      </c>
      <c r="C28" s="663">
        <v>2396</v>
      </c>
      <c r="D28" s="663">
        <v>2250</v>
      </c>
      <c r="E28" s="806">
        <v>8.308074711872893</v>
      </c>
      <c r="F28" s="663">
        <v>4991</v>
      </c>
      <c r="G28" s="663">
        <v>2586</v>
      </c>
      <c r="H28" s="663">
        <v>2405</v>
      </c>
      <c r="I28" s="806">
        <v>8.925010952853555</v>
      </c>
      <c r="J28" s="663">
        <v>1216</v>
      </c>
      <c r="K28" s="663">
        <v>590</v>
      </c>
      <c r="L28" s="663">
        <v>626</v>
      </c>
      <c r="M28" s="806">
        <v>2.174476721833284</v>
      </c>
      <c r="N28" s="663">
        <v>579</v>
      </c>
      <c r="O28" s="663">
        <v>316</v>
      </c>
      <c r="P28" s="663">
        <v>263</v>
      </c>
      <c r="Q28" s="806">
        <v>1.0353799522544995</v>
      </c>
      <c r="R28" s="663">
        <v>669</v>
      </c>
      <c r="S28" s="663">
        <v>376</v>
      </c>
      <c r="T28" s="663">
        <v>293</v>
      </c>
      <c r="U28" s="806">
        <v>1.1963198412059763</v>
      </c>
      <c r="V28" s="663">
        <v>2851</v>
      </c>
      <c r="W28" s="663">
        <v>1490</v>
      </c>
      <c r="X28" s="663">
        <v>1361</v>
      </c>
      <c r="Y28" s="806">
        <v>5.098218037785109</v>
      </c>
      <c r="Z28" s="663">
        <v>3106</v>
      </c>
      <c r="AA28" s="663">
        <v>1620</v>
      </c>
      <c r="AB28" s="663">
        <v>1486</v>
      </c>
      <c r="AC28" s="806">
        <v>5.554214389814293</v>
      </c>
      <c r="AD28" s="663">
        <v>-345</v>
      </c>
      <c r="AE28" s="663">
        <v>-190</v>
      </c>
      <c r="AF28" s="663">
        <v>-155</v>
      </c>
      <c r="AG28" s="807">
        <v>-0.6169362409806604</v>
      </c>
      <c r="AH28" s="808" t="s">
        <v>424</v>
      </c>
      <c r="AI28" s="809">
        <v>56772.5</v>
      </c>
      <c r="AJ28" s="810"/>
    </row>
    <row r="29" spans="1:36" s="792" customFormat="1" ht="21" customHeight="1">
      <c r="A29" s="534" t="s">
        <v>1509</v>
      </c>
      <c r="B29" s="662">
        <v>3517</v>
      </c>
      <c r="C29" s="663">
        <v>1819</v>
      </c>
      <c r="D29" s="663">
        <v>1698</v>
      </c>
      <c r="E29" s="806">
        <v>10.852426135925326</v>
      </c>
      <c r="F29" s="663">
        <v>2953</v>
      </c>
      <c r="G29" s="663">
        <v>1514</v>
      </c>
      <c r="H29" s="663">
        <v>1439</v>
      </c>
      <c r="I29" s="806">
        <v>9.112088251176425</v>
      </c>
      <c r="J29" s="663">
        <v>608</v>
      </c>
      <c r="K29" s="663">
        <v>316</v>
      </c>
      <c r="L29" s="663">
        <v>292</v>
      </c>
      <c r="M29" s="806">
        <v>1.8761089254030705</v>
      </c>
      <c r="N29" s="663">
        <v>1094</v>
      </c>
      <c r="O29" s="663">
        <v>558</v>
      </c>
      <c r="P29" s="663">
        <v>536</v>
      </c>
      <c r="Q29" s="806">
        <v>3.375761783537761</v>
      </c>
      <c r="R29" s="663">
        <v>867</v>
      </c>
      <c r="S29" s="663">
        <v>436</v>
      </c>
      <c r="T29" s="663">
        <v>431</v>
      </c>
      <c r="U29" s="806">
        <v>2.675306641981023</v>
      </c>
      <c r="V29" s="663">
        <v>1815</v>
      </c>
      <c r="W29" s="663">
        <v>945</v>
      </c>
      <c r="X29" s="663">
        <v>870</v>
      </c>
      <c r="Y29" s="806">
        <v>5.600555426984495</v>
      </c>
      <c r="Z29" s="663">
        <v>1478</v>
      </c>
      <c r="AA29" s="663">
        <v>762</v>
      </c>
      <c r="AB29" s="663">
        <v>716</v>
      </c>
      <c r="AC29" s="806">
        <v>4.560672683792332</v>
      </c>
      <c r="AD29" s="663">
        <v>564</v>
      </c>
      <c r="AE29" s="663">
        <v>305</v>
      </c>
      <c r="AF29" s="663">
        <v>259</v>
      </c>
      <c r="AG29" s="807">
        <v>1.7403378847489006</v>
      </c>
      <c r="AH29" s="808" t="s">
        <v>1279</v>
      </c>
      <c r="AI29" s="809">
        <v>32159</v>
      </c>
      <c r="AJ29" s="810"/>
    </row>
    <row r="30" spans="1:36" s="812" customFormat="1" ht="21" customHeight="1">
      <c r="A30" s="534" t="s">
        <v>648</v>
      </c>
      <c r="B30" s="662">
        <v>17436</v>
      </c>
      <c r="C30" s="663">
        <v>8759</v>
      </c>
      <c r="D30" s="663">
        <v>8677</v>
      </c>
      <c r="E30" s="806">
        <v>18.065024140574813</v>
      </c>
      <c r="F30" s="663">
        <v>11819</v>
      </c>
      <c r="G30" s="663">
        <v>6041</v>
      </c>
      <c r="H30" s="663">
        <v>5778</v>
      </c>
      <c r="I30" s="806">
        <v>12.245384280652313</v>
      </c>
      <c r="J30" s="663">
        <v>5620</v>
      </c>
      <c r="K30" s="663">
        <v>2851</v>
      </c>
      <c r="L30" s="663">
        <v>2769</v>
      </c>
      <c r="M30" s="806">
        <v>5.822748088439462</v>
      </c>
      <c r="N30" s="663">
        <v>5528</v>
      </c>
      <c r="O30" s="663">
        <v>2752</v>
      </c>
      <c r="P30" s="663">
        <v>2776</v>
      </c>
      <c r="Q30" s="806">
        <v>5.727429080586004</v>
      </c>
      <c r="R30" s="663">
        <v>2056</v>
      </c>
      <c r="S30" s="663">
        <v>1068</v>
      </c>
      <c r="T30" s="663">
        <v>988</v>
      </c>
      <c r="U30" s="806">
        <v>2.1301726102903085</v>
      </c>
      <c r="V30" s="663">
        <v>6288</v>
      </c>
      <c r="W30" s="663">
        <v>3156</v>
      </c>
      <c r="X30" s="663">
        <v>3132</v>
      </c>
      <c r="Y30" s="806">
        <v>6.514846971549348</v>
      </c>
      <c r="Z30" s="663">
        <v>4143</v>
      </c>
      <c r="AA30" s="663">
        <v>2122</v>
      </c>
      <c r="AB30" s="663">
        <v>2021</v>
      </c>
      <c r="AC30" s="806">
        <v>4.292463581922543</v>
      </c>
      <c r="AD30" s="663">
        <v>5617</v>
      </c>
      <c r="AE30" s="663">
        <v>2718</v>
      </c>
      <c r="AF30" s="663">
        <v>2899</v>
      </c>
      <c r="AG30" s="807">
        <v>5.819639859922502</v>
      </c>
      <c r="AH30" s="808" t="s">
        <v>1280</v>
      </c>
      <c r="AI30" s="809">
        <v>92505.5</v>
      </c>
      <c r="AJ30" s="810"/>
    </row>
    <row r="31" spans="1:36" s="812" customFormat="1" ht="21" customHeight="1">
      <c r="A31" s="534" t="s">
        <v>1510</v>
      </c>
      <c r="B31" s="662">
        <v>6628</v>
      </c>
      <c r="C31" s="663">
        <v>3555</v>
      </c>
      <c r="D31" s="663">
        <v>3073</v>
      </c>
      <c r="E31" s="806">
        <v>8.103878319557882</v>
      </c>
      <c r="F31" s="663">
        <v>8330</v>
      </c>
      <c r="G31" s="663">
        <v>4294</v>
      </c>
      <c r="H31" s="663">
        <v>4036</v>
      </c>
      <c r="I31" s="806">
        <v>10.184868195823347</v>
      </c>
      <c r="J31" s="663">
        <v>1499</v>
      </c>
      <c r="K31" s="663">
        <v>774</v>
      </c>
      <c r="L31" s="663">
        <v>725</v>
      </c>
      <c r="M31" s="806">
        <v>1.8327872059470827</v>
      </c>
      <c r="N31" s="663">
        <v>1767</v>
      </c>
      <c r="O31" s="663">
        <v>921</v>
      </c>
      <c r="P31" s="663">
        <v>846</v>
      </c>
      <c r="Q31" s="806">
        <v>2.160463637697462</v>
      </c>
      <c r="R31" s="663">
        <v>3620</v>
      </c>
      <c r="S31" s="663">
        <v>1829</v>
      </c>
      <c r="T31" s="663">
        <v>1791</v>
      </c>
      <c r="U31" s="806">
        <v>4.426077175135717</v>
      </c>
      <c r="V31" s="663">
        <v>3362</v>
      </c>
      <c r="W31" s="663">
        <v>1860</v>
      </c>
      <c r="X31" s="663">
        <v>1502</v>
      </c>
      <c r="Y31" s="806">
        <v>4.110627475913337</v>
      </c>
      <c r="Z31" s="663">
        <v>3211</v>
      </c>
      <c r="AA31" s="663">
        <v>1691</v>
      </c>
      <c r="AB31" s="663">
        <v>1520</v>
      </c>
      <c r="AC31" s="806">
        <v>3.926003814740549</v>
      </c>
      <c r="AD31" s="663">
        <v>-1702</v>
      </c>
      <c r="AE31" s="663">
        <v>-739</v>
      </c>
      <c r="AF31" s="663">
        <v>-963</v>
      </c>
      <c r="AG31" s="807">
        <v>-2.080989876265467</v>
      </c>
      <c r="AH31" s="808" t="s">
        <v>489</v>
      </c>
      <c r="AI31" s="809">
        <v>83592.5</v>
      </c>
      <c r="AJ31" s="810"/>
    </row>
    <row r="32" spans="1:36" s="812" customFormat="1" ht="21" customHeight="1">
      <c r="A32" s="534" t="s">
        <v>1511</v>
      </c>
      <c r="B32" s="662">
        <v>6754</v>
      </c>
      <c r="C32" s="663">
        <v>3639</v>
      </c>
      <c r="D32" s="663">
        <v>3115</v>
      </c>
      <c r="E32" s="806">
        <v>10.675307227249379</v>
      </c>
      <c r="F32" s="663">
        <v>6136</v>
      </c>
      <c r="G32" s="663">
        <v>3306</v>
      </c>
      <c r="H32" s="663">
        <v>2830</v>
      </c>
      <c r="I32" s="806">
        <v>9.698502390642904</v>
      </c>
      <c r="J32" s="663">
        <v>1218</v>
      </c>
      <c r="K32" s="663">
        <v>621</v>
      </c>
      <c r="L32" s="663">
        <v>597</v>
      </c>
      <c r="M32" s="806">
        <v>1.9251590469040187</v>
      </c>
      <c r="N32" s="663">
        <v>1152</v>
      </c>
      <c r="O32" s="663">
        <v>609</v>
      </c>
      <c r="P32" s="663">
        <v>543</v>
      </c>
      <c r="Q32" s="806">
        <v>1.8208400837712886</v>
      </c>
      <c r="R32" s="663">
        <v>1428</v>
      </c>
      <c r="S32" s="663">
        <v>753</v>
      </c>
      <c r="T32" s="663">
        <v>675</v>
      </c>
      <c r="U32" s="806">
        <v>2.25708302050816</v>
      </c>
      <c r="V32" s="663">
        <v>4384</v>
      </c>
      <c r="W32" s="663">
        <v>2409</v>
      </c>
      <c r="X32" s="663">
        <v>1975</v>
      </c>
      <c r="Y32" s="806">
        <v>6.92930809657407</v>
      </c>
      <c r="Z32" s="663">
        <v>3490</v>
      </c>
      <c r="AA32" s="663">
        <v>1932</v>
      </c>
      <c r="AB32" s="663">
        <v>1558</v>
      </c>
      <c r="AC32" s="806">
        <v>5.516260323230727</v>
      </c>
      <c r="AD32" s="663">
        <v>618</v>
      </c>
      <c r="AE32" s="663">
        <v>333</v>
      </c>
      <c r="AF32" s="663">
        <v>285</v>
      </c>
      <c r="AG32" s="813">
        <v>0.9768048366064725</v>
      </c>
      <c r="AH32" s="808" t="s">
        <v>87</v>
      </c>
      <c r="AI32" s="811">
        <v>62595.5</v>
      </c>
      <c r="AJ32" s="810"/>
    </row>
    <row r="33" spans="1:34" s="792" customFormat="1" ht="3" customHeight="1" thickBot="1">
      <c r="A33" s="814"/>
      <c r="B33" s="815"/>
      <c r="C33" s="815"/>
      <c r="D33" s="815"/>
      <c r="E33" s="816"/>
      <c r="F33" s="815"/>
      <c r="G33" s="815"/>
      <c r="H33" s="815"/>
      <c r="I33" s="817"/>
      <c r="J33" s="818"/>
      <c r="K33" s="818"/>
      <c r="L33" s="818"/>
      <c r="M33" s="817"/>
      <c r="N33" s="818"/>
      <c r="O33" s="818"/>
      <c r="P33" s="818"/>
      <c r="Q33" s="817"/>
      <c r="R33" s="815"/>
      <c r="S33" s="815"/>
      <c r="T33" s="815"/>
      <c r="U33" s="817"/>
      <c r="V33" s="818"/>
      <c r="W33" s="818"/>
      <c r="X33" s="818"/>
      <c r="Y33" s="817"/>
      <c r="Z33" s="818"/>
      <c r="AA33" s="818"/>
      <c r="AB33" s="818"/>
      <c r="AC33" s="819"/>
      <c r="AD33" s="815"/>
      <c r="AE33" s="815"/>
      <c r="AF33" s="815"/>
      <c r="AG33" s="820"/>
      <c r="AH33" s="821"/>
    </row>
    <row r="34" spans="1:34" s="792" customFormat="1" ht="9.75" customHeight="1" thickTop="1">
      <c r="A34" s="822"/>
      <c r="B34" s="823"/>
      <c r="C34" s="823"/>
      <c r="D34" s="823"/>
      <c r="E34" s="824"/>
      <c r="F34" s="823"/>
      <c r="G34" s="823"/>
      <c r="H34" s="823"/>
      <c r="I34" s="825"/>
      <c r="J34" s="826"/>
      <c r="K34" s="826"/>
      <c r="L34" s="826"/>
      <c r="M34" s="825"/>
      <c r="N34" s="826"/>
      <c r="O34" s="826"/>
      <c r="P34" s="826"/>
      <c r="Q34" s="825"/>
      <c r="R34" s="827"/>
      <c r="S34" s="827"/>
      <c r="T34" s="827"/>
      <c r="U34" s="828"/>
      <c r="V34" s="829"/>
      <c r="W34" s="829"/>
      <c r="X34" s="829"/>
      <c r="Y34" s="828"/>
      <c r="Z34" s="829"/>
      <c r="AA34" s="829"/>
      <c r="AB34" s="829"/>
      <c r="AC34" s="830"/>
      <c r="AD34" s="827"/>
      <c r="AE34" s="827"/>
      <c r="AF34" s="827"/>
      <c r="AG34" s="827"/>
      <c r="AH34" s="831"/>
    </row>
    <row r="35" spans="1:34" s="792" customFormat="1" ht="24" customHeight="1">
      <c r="A35" s="119" t="s">
        <v>1278</v>
      </c>
      <c r="B35" s="832"/>
      <c r="C35" s="832"/>
      <c r="D35" s="832"/>
      <c r="E35" s="833"/>
      <c r="F35" s="832"/>
      <c r="G35" s="832"/>
      <c r="H35" s="832"/>
      <c r="I35" s="834"/>
      <c r="J35" s="835"/>
      <c r="K35" s="835"/>
      <c r="L35" s="835"/>
      <c r="M35" s="834"/>
      <c r="N35" s="835"/>
      <c r="O35" s="835"/>
      <c r="P35" s="835"/>
      <c r="Q35" s="834"/>
      <c r="R35" s="1400" t="s">
        <v>1277</v>
      </c>
      <c r="S35" s="1401"/>
      <c r="T35" s="1401"/>
      <c r="U35" s="1401"/>
      <c r="V35" s="1401"/>
      <c r="W35" s="1401"/>
      <c r="X35" s="1401"/>
      <c r="Y35" s="1401"/>
      <c r="Z35" s="1401"/>
      <c r="AA35" s="1401"/>
      <c r="AB35" s="1401"/>
      <c r="AC35" s="1401"/>
      <c r="AD35" s="1401"/>
      <c r="AE35" s="1401"/>
      <c r="AF35" s="1401"/>
      <c r="AG35" s="1401"/>
      <c r="AH35" s="1401"/>
    </row>
    <row r="36" spans="1:34" s="792" customFormat="1" ht="12" customHeight="1">
      <c r="A36" s="119" t="s">
        <v>1127</v>
      </c>
      <c r="B36" s="832"/>
      <c r="C36" s="832"/>
      <c r="D36" s="832"/>
      <c r="E36" s="833"/>
      <c r="F36" s="832"/>
      <c r="G36" s="832"/>
      <c r="H36" s="832"/>
      <c r="I36" s="834"/>
      <c r="J36" s="835"/>
      <c r="K36" s="835"/>
      <c r="L36" s="835"/>
      <c r="M36" s="834"/>
      <c r="N36" s="835"/>
      <c r="O36" s="835"/>
      <c r="P36" s="835"/>
      <c r="Q36" s="834"/>
      <c r="R36" s="1402" t="s">
        <v>1792</v>
      </c>
      <c r="S36" s="1402"/>
      <c r="T36" s="1402"/>
      <c r="U36" s="1402"/>
      <c r="V36" s="1402"/>
      <c r="W36" s="1402"/>
      <c r="X36" s="1402"/>
      <c r="Y36" s="1402"/>
      <c r="Z36" s="1402"/>
      <c r="AA36" s="1402"/>
      <c r="AB36" s="1402"/>
      <c r="AC36" s="1402"/>
      <c r="AD36" s="1402"/>
      <c r="AE36" s="1402"/>
      <c r="AF36" s="1402"/>
      <c r="AG36" s="1402"/>
      <c r="AH36" s="1402"/>
    </row>
    <row r="37" spans="1:34" s="10" customFormat="1" ht="12" customHeight="1">
      <c r="A37" s="1319" t="s">
        <v>1119</v>
      </c>
      <c r="B37" s="1319"/>
      <c r="C37" s="1319"/>
      <c r="D37" s="1319"/>
      <c r="E37" s="1319"/>
      <c r="F37" s="1319"/>
      <c r="G37" s="715"/>
      <c r="H37" s="715"/>
      <c r="I37" s="718"/>
      <c r="J37" s="719"/>
      <c r="K37" s="719"/>
      <c r="L37" s="719"/>
      <c r="M37" s="718"/>
      <c r="N37" s="719"/>
      <c r="O37" s="719"/>
      <c r="P37" s="719"/>
      <c r="Q37" s="718"/>
      <c r="R37" s="117" t="s">
        <v>1793</v>
      </c>
      <c r="S37" s="117"/>
      <c r="T37" s="117"/>
      <c r="U37" s="718"/>
      <c r="V37" s="79"/>
      <c r="W37" s="79"/>
      <c r="X37" s="79"/>
      <c r="Y37" s="718"/>
      <c r="Z37" s="79"/>
      <c r="AA37" s="79"/>
      <c r="AB37" s="79"/>
      <c r="AC37" s="718"/>
      <c r="AD37" s="722"/>
      <c r="AE37" s="722"/>
      <c r="AF37" s="722"/>
      <c r="AG37" s="718"/>
      <c r="AH37" s="836"/>
    </row>
    <row r="38" spans="1:34" s="10" customFormat="1" ht="12.75" customHeight="1">
      <c r="A38" s="79"/>
      <c r="B38" s="715"/>
      <c r="C38" s="715"/>
      <c r="D38" s="715"/>
      <c r="E38" s="716"/>
      <c r="F38" s="715"/>
      <c r="G38" s="715"/>
      <c r="H38" s="715"/>
      <c r="I38" s="718"/>
      <c r="J38" s="719"/>
      <c r="K38" s="719"/>
      <c r="L38" s="719"/>
      <c r="M38" s="718"/>
      <c r="N38" s="719"/>
      <c r="O38" s="719"/>
      <c r="P38" s="719"/>
      <c r="Q38" s="718"/>
      <c r="R38" s="721"/>
      <c r="S38" s="721"/>
      <c r="T38" s="721"/>
      <c r="U38" s="718"/>
      <c r="V38" s="79"/>
      <c r="W38" s="79"/>
      <c r="X38" s="79"/>
      <c r="Y38" s="718"/>
      <c r="Z38" s="79"/>
      <c r="AA38" s="79"/>
      <c r="AB38" s="79"/>
      <c r="AC38" s="718"/>
      <c r="AD38" s="722"/>
      <c r="AE38" s="722"/>
      <c r="AF38" s="722"/>
      <c r="AG38" s="718"/>
      <c r="AH38" s="836"/>
    </row>
    <row r="39" spans="1:34" s="10" customFormat="1" ht="9.75" customHeight="1">
      <c r="A39" s="837"/>
      <c r="B39" s="715"/>
      <c r="C39" s="715"/>
      <c r="D39" s="715"/>
      <c r="E39" s="716"/>
      <c r="F39" s="715"/>
      <c r="G39" s="715"/>
      <c r="H39" s="715"/>
      <c r="I39" s="718"/>
      <c r="J39" s="719"/>
      <c r="K39" s="719"/>
      <c r="L39" s="719"/>
      <c r="M39" s="718"/>
      <c r="N39" s="719"/>
      <c r="O39" s="719"/>
      <c r="P39" s="719"/>
      <c r="Q39" s="718"/>
      <c r="R39" s="721"/>
      <c r="S39" s="721"/>
      <c r="T39" s="721"/>
      <c r="U39" s="718"/>
      <c r="V39" s="79"/>
      <c r="W39" s="79"/>
      <c r="X39" s="79"/>
      <c r="Y39" s="718"/>
      <c r="Z39" s="79"/>
      <c r="AA39" s="79"/>
      <c r="AB39" s="79"/>
      <c r="AC39" s="718"/>
      <c r="AD39" s="722"/>
      <c r="AE39" s="722"/>
      <c r="AF39" s="722"/>
      <c r="AG39" s="718"/>
      <c r="AH39" s="836"/>
    </row>
    <row r="40" spans="6:8" ht="15.75">
      <c r="F40" s="838"/>
      <c r="G40" s="838"/>
      <c r="H40" s="838"/>
    </row>
    <row r="41" spans="6:8" ht="15.75">
      <c r="F41" s="838"/>
      <c r="G41" s="838"/>
      <c r="H41" s="838"/>
    </row>
  </sheetData>
  <sheetProtection/>
  <mergeCells count="10">
    <mergeCell ref="A6:A9"/>
    <mergeCell ref="N6:Q6"/>
    <mergeCell ref="AH6:AH9"/>
    <mergeCell ref="AD7:AG7"/>
    <mergeCell ref="A37:F37"/>
    <mergeCell ref="A3:Q3"/>
    <mergeCell ref="R3:AH3"/>
    <mergeCell ref="R35:AH35"/>
    <mergeCell ref="R36:AH36"/>
    <mergeCell ref="N7:Q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7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BF35"/>
  <sheetViews>
    <sheetView view="pageBreakPreview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G2" sqref="AG2"/>
    </sheetView>
  </sheetViews>
  <sheetFormatPr defaultColWidth="7.99609375" defaultRowHeight="13.5"/>
  <cols>
    <col min="1" max="1" width="6.5546875" style="235" customWidth="1"/>
    <col min="2" max="2" width="4.77734375" style="926" customWidth="1"/>
    <col min="3" max="4" width="4.3359375" style="926" customWidth="1"/>
    <col min="5" max="5" width="4.88671875" style="926" customWidth="1"/>
    <col min="6" max="16" width="3.88671875" style="926" customWidth="1"/>
    <col min="17" max="17" width="4.88671875" style="926" customWidth="1"/>
    <col min="18" max="18" width="3.88671875" style="926" customWidth="1"/>
    <col min="19" max="19" width="3.99609375" style="926" customWidth="1"/>
    <col min="20" max="20" width="4.5546875" style="926" customWidth="1"/>
    <col min="21" max="22" width="3.88671875" style="926" customWidth="1"/>
    <col min="23" max="23" width="4.5546875" style="926" customWidth="1"/>
    <col min="24" max="25" width="4.3359375" style="926" customWidth="1"/>
    <col min="26" max="27" width="3.88671875" style="926" customWidth="1"/>
    <col min="28" max="28" width="3.99609375" style="926" customWidth="1"/>
    <col min="29" max="29" width="3.88671875" style="926" customWidth="1"/>
    <col min="30" max="30" width="3.88671875" style="235" customWidth="1"/>
    <col min="31" max="31" width="3.99609375" style="235" customWidth="1"/>
    <col min="32" max="32" width="5.77734375" style="235" customWidth="1"/>
    <col min="33" max="33" width="6.5546875" style="235" customWidth="1"/>
    <col min="34" max="34" width="5.77734375" style="235" customWidth="1"/>
    <col min="35" max="36" width="4.77734375" style="235" customWidth="1"/>
    <col min="37" max="37" width="5.77734375" style="235" customWidth="1"/>
    <col min="38" max="39" width="4.77734375" style="235" customWidth="1"/>
    <col min="40" max="40" width="5.99609375" style="235" customWidth="1"/>
    <col min="41" max="42" width="4.77734375" style="235" customWidth="1"/>
    <col min="43" max="43" width="5.3359375" style="235" customWidth="1"/>
    <col min="44" max="45" width="4.77734375" style="235" customWidth="1"/>
    <col min="46" max="46" width="5.77734375" style="235" customWidth="1"/>
    <col min="47" max="48" width="4.77734375" style="235" customWidth="1"/>
    <col min="49" max="49" width="6.3359375" style="235" customWidth="1"/>
    <col min="50" max="51" width="4.77734375" style="235" customWidth="1"/>
    <col min="52" max="52" width="6.77734375" style="235" customWidth="1"/>
    <col min="53" max="57" width="4.77734375" style="235" customWidth="1"/>
    <col min="58" max="58" width="5.77734375" style="235" customWidth="1"/>
    <col min="59" max="16384" width="7.99609375" style="235" customWidth="1"/>
  </cols>
  <sheetData>
    <row r="1" spans="1:58" s="133" customFormat="1" ht="11.25" customHeight="1">
      <c r="A1" s="121" t="s">
        <v>1262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847"/>
      <c r="AF1" s="1038" t="s">
        <v>1263</v>
      </c>
      <c r="AG1" s="121" t="s">
        <v>1264</v>
      </c>
      <c r="BF1" s="1038" t="s">
        <v>1265</v>
      </c>
    </row>
    <row r="2" spans="2:29" s="133" customFormat="1" ht="12"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</row>
    <row r="3" spans="1:58" s="848" customFormat="1" ht="21.75" customHeight="1">
      <c r="A3" s="1301" t="s">
        <v>1794</v>
      </c>
      <c r="B3" s="1301"/>
      <c r="C3" s="1301"/>
      <c r="D3" s="1301"/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404" t="s">
        <v>1795</v>
      </c>
      <c r="R3" s="1404"/>
      <c r="S3" s="1404"/>
      <c r="T3" s="1404"/>
      <c r="U3" s="1404"/>
      <c r="V3" s="1404"/>
      <c r="W3" s="1404"/>
      <c r="X3" s="1404"/>
      <c r="Y3" s="1404"/>
      <c r="Z3" s="1404"/>
      <c r="AA3" s="1404"/>
      <c r="AB3" s="1404"/>
      <c r="AC3" s="1404"/>
      <c r="AD3" s="1404"/>
      <c r="AE3" s="1404"/>
      <c r="AF3" s="1404"/>
      <c r="AG3" s="1301" t="s">
        <v>1796</v>
      </c>
      <c r="AH3" s="1301"/>
      <c r="AI3" s="1301"/>
      <c r="AJ3" s="1301"/>
      <c r="AK3" s="1301"/>
      <c r="AL3" s="1301"/>
      <c r="AM3" s="1301"/>
      <c r="AN3" s="1301"/>
      <c r="AO3" s="1301"/>
      <c r="AP3" s="1301"/>
      <c r="AQ3" s="1301"/>
      <c r="AR3" s="1301"/>
      <c r="AS3" s="1301"/>
      <c r="AT3" s="1293" t="s">
        <v>1797</v>
      </c>
      <c r="AU3" s="1293"/>
      <c r="AV3" s="1293"/>
      <c r="AW3" s="1293"/>
      <c r="AX3" s="1293"/>
      <c r="AY3" s="1293"/>
      <c r="AZ3" s="1293"/>
      <c r="BA3" s="1293"/>
      <c r="BB3" s="1293"/>
      <c r="BC3" s="1293"/>
      <c r="BD3" s="1293"/>
      <c r="BE3" s="1293"/>
      <c r="BF3" s="1293"/>
    </row>
    <row r="4" spans="1:30" s="848" customFormat="1" ht="12.75" customHeight="1">
      <c r="A4" s="437"/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50"/>
      <c r="U4" s="850"/>
      <c r="V4" s="851"/>
      <c r="W4" s="852"/>
      <c r="X4" s="851"/>
      <c r="Y4" s="851"/>
      <c r="Z4" s="851"/>
      <c r="AA4" s="851"/>
      <c r="AB4" s="851"/>
      <c r="AC4" s="851"/>
      <c r="AD4" s="483"/>
    </row>
    <row r="5" spans="1:58" s="133" customFormat="1" ht="12.75" customHeight="1" thickBot="1">
      <c r="A5" s="438" t="s">
        <v>198</v>
      </c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3"/>
      <c r="AA5" s="853"/>
      <c r="AB5" s="853"/>
      <c r="AC5" s="853"/>
      <c r="AD5" s="137"/>
      <c r="AF5" s="139" t="s">
        <v>415</v>
      </c>
      <c r="AG5" s="438" t="s">
        <v>198</v>
      </c>
      <c r="AT5" s="137"/>
      <c r="BF5" s="139" t="s">
        <v>415</v>
      </c>
    </row>
    <row r="6" spans="1:58" ht="15" customHeight="1" thickTop="1">
      <c r="A6" s="854"/>
      <c r="B6" s="855" t="s">
        <v>1128</v>
      </c>
      <c r="C6" s="856"/>
      <c r="D6" s="857"/>
      <c r="E6" s="855" t="s">
        <v>1160</v>
      </c>
      <c r="F6" s="856"/>
      <c r="G6" s="857"/>
      <c r="H6" s="856" t="s">
        <v>1129</v>
      </c>
      <c r="I6" s="856"/>
      <c r="J6" s="856"/>
      <c r="K6" s="855" t="s">
        <v>1130</v>
      </c>
      <c r="L6" s="858"/>
      <c r="M6" s="859"/>
      <c r="N6" s="855" t="s">
        <v>1131</v>
      </c>
      <c r="O6" s="860"/>
      <c r="P6" s="861"/>
      <c r="Q6" s="862" t="s">
        <v>1132</v>
      </c>
      <c r="R6" s="856"/>
      <c r="S6" s="856"/>
      <c r="T6" s="855" t="s">
        <v>1133</v>
      </c>
      <c r="U6" s="858"/>
      <c r="V6" s="856"/>
      <c r="W6" s="855" t="s">
        <v>1134</v>
      </c>
      <c r="X6" s="856"/>
      <c r="Y6" s="856"/>
      <c r="Z6" s="855" t="s">
        <v>1135</v>
      </c>
      <c r="AA6" s="856"/>
      <c r="AB6" s="856"/>
      <c r="AC6" s="855" t="s">
        <v>1798</v>
      </c>
      <c r="AD6" s="863"/>
      <c r="AE6" s="864"/>
      <c r="AF6" s="862"/>
      <c r="AG6" s="865"/>
      <c r="AH6" s="864" t="s">
        <v>1136</v>
      </c>
      <c r="AI6" s="864"/>
      <c r="AJ6" s="864"/>
      <c r="AK6" s="862" t="s">
        <v>1137</v>
      </c>
      <c r="AL6" s="860"/>
      <c r="AM6" s="864"/>
      <c r="AN6" s="862" t="s">
        <v>1138</v>
      </c>
      <c r="AO6" s="860"/>
      <c r="AP6" s="864"/>
      <c r="AQ6" s="862" t="s">
        <v>1139</v>
      </c>
      <c r="AR6" s="864"/>
      <c r="AS6" s="861"/>
      <c r="AT6" s="862" t="s">
        <v>1164</v>
      </c>
      <c r="AU6" s="864"/>
      <c r="AV6" s="864"/>
      <c r="AW6" s="862" t="s">
        <v>1140</v>
      </c>
      <c r="AX6" s="860"/>
      <c r="AY6" s="866"/>
      <c r="AZ6" s="864" t="s">
        <v>1141</v>
      </c>
      <c r="BA6" s="864"/>
      <c r="BB6" s="864"/>
      <c r="BC6" s="862" t="s">
        <v>1142</v>
      </c>
      <c r="BD6" s="860"/>
      <c r="BE6" s="861"/>
      <c r="BF6" s="867"/>
    </row>
    <row r="7" spans="1:58" ht="15" customHeight="1">
      <c r="A7" s="868" t="s">
        <v>1161</v>
      </c>
      <c r="B7" s="869"/>
      <c r="C7" s="870" t="s">
        <v>1143</v>
      </c>
      <c r="D7" s="870" t="s">
        <v>1144</v>
      </c>
      <c r="E7" s="871"/>
      <c r="F7" s="870" t="s">
        <v>1143</v>
      </c>
      <c r="G7" s="870" t="s">
        <v>1144</v>
      </c>
      <c r="H7" s="863"/>
      <c r="I7" s="870" t="s">
        <v>1143</v>
      </c>
      <c r="J7" s="870" t="s">
        <v>1144</v>
      </c>
      <c r="K7" s="871"/>
      <c r="L7" s="870" t="s">
        <v>1143</v>
      </c>
      <c r="M7" s="870" t="s">
        <v>1144</v>
      </c>
      <c r="N7" s="871"/>
      <c r="O7" s="870" t="s">
        <v>1143</v>
      </c>
      <c r="P7" s="870" t="s">
        <v>1144</v>
      </c>
      <c r="Q7" s="869"/>
      <c r="R7" s="870" t="s">
        <v>1143</v>
      </c>
      <c r="S7" s="870" t="s">
        <v>1144</v>
      </c>
      <c r="T7" s="871"/>
      <c r="U7" s="870" t="s">
        <v>1143</v>
      </c>
      <c r="V7" s="870" t="s">
        <v>1144</v>
      </c>
      <c r="W7" s="863"/>
      <c r="X7" s="870" t="s">
        <v>1143</v>
      </c>
      <c r="Y7" s="870" t="s">
        <v>1144</v>
      </c>
      <c r="Z7" s="869"/>
      <c r="AA7" s="870" t="s">
        <v>1143</v>
      </c>
      <c r="AB7" s="870" t="s">
        <v>1144</v>
      </c>
      <c r="AC7" s="863"/>
      <c r="AD7" s="870" t="s">
        <v>1143</v>
      </c>
      <c r="AE7" s="870" t="s">
        <v>1144</v>
      </c>
      <c r="AF7" s="869" t="s">
        <v>1163</v>
      </c>
      <c r="AG7" s="868" t="s">
        <v>1162</v>
      </c>
      <c r="AH7" s="863"/>
      <c r="AI7" s="870" t="s">
        <v>1143</v>
      </c>
      <c r="AJ7" s="870" t="s">
        <v>1144</v>
      </c>
      <c r="AK7" s="871"/>
      <c r="AL7" s="870" t="s">
        <v>1143</v>
      </c>
      <c r="AM7" s="870" t="s">
        <v>1144</v>
      </c>
      <c r="AN7" s="871"/>
      <c r="AO7" s="870" t="s">
        <v>1143</v>
      </c>
      <c r="AP7" s="870" t="s">
        <v>1144</v>
      </c>
      <c r="AQ7" s="863"/>
      <c r="AR7" s="870" t="s">
        <v>1143</v>
      </c>
      <c r="AS7" s="870" t="s">
        <v>1144</v>
      </c>
      <c r="AT7" s="871"/>
      <c r="AU7" s="870" t="s">
        <v>1143</v>
      </c>
      <c r="AV7" s="870" t="s">
        <v>1144</v>
      </c>
      <c r="AW7" s="871"/>
      <c r="AX7" s="870" t="s">
        <v>1143</v>
      </c>
      <c r="AY7" s="870" t="s">
        <v>1144</v>
      </c>
      <c r="AZ7" s="863"/>
      <c r="BA7" s="870" t="s">
        <v>1143</v>
      </c>
      <c r="BB7" s="870" t="s">
        <v>1144</v>
      </c>
      <c r="BC7" s="871"/>
      <c r="BD7" s="870" t="s">
        <v>1143</v>
      </c>
      <c r="BE7" s="870" t="s">
        <v>1144</v>
      </c>
      <c r="BF7" s="863" t="s">
        <v>1163</v>
      </c>
    </row>
    <row r="8" spans="1:58" ht="15" customHeight="1">
      <c r="A8" s="872"/>
      <c r="B8" s="873"/>
      <c r="C8" s="874"/>
      <c r="D8" s="874"/>
      <c r="E8" s="874"/>
      <c r="F8" s="874"/>
      <c r="G8" s="874"/>
      <c r="H8" s="875"/>
      <c r="I8" s="874"/>
      <c r="J8" s="874"/>
      <c r="K8" s="874"/>
      <c r="L8" s="874"/>
      <c r="M8" s="874"/>
      <c r="N8" s="874"/>
      <c r="O8" s="874"/>
      <c r="P8" s="874"/>
      <c r="Q8" s="873"/>
      <c r="R8" s="874"/>
      <c r="S8" s="874"/>
      <c r="T8" s="874"/>
      <c r="U8" s="874"/>
      <c r="V8" s="874"/>
      <c r="W8" s="875"/>
      <c r="X8" s="874"/>
      <c r="Y8" s="874"/>
      <c r="Z8" s="873"/>
      <c r="AA8" s="874"/>
      <c r="AB8" s="874"/>
      <c r="AC8" s="875"/>
      <c r="AD8" s="874"/>
      <c r="AE8" s="874"/>
      <c r="AF8" s="873"/>
      <c r="AG8" s="872"/>
      <c r="AH8" s="875"/>
      <c r="AI8" s="874"/>
      <c r="AJ8" s="874"/>
      <c r="AK8" s="874"/>
      <c r="AL8" s="874"/>
      <c r="AM8" s="874"/>
      <c r="AN8" s="874"/>
      <c r="AO8" s="874"/>
      <c r="AP8" s="874"/>
      <c r="AQ8" s="875"/>
      <c r="AR8" s="874"/>
      <c r="AS8" s="874"/>
      <c r="AT8" s="874"/>
      <c r="AU8" s="874"/>
      <c r="AV8" s="874"/>
      <c r="AW8" s="874"/>
      <c r="AX8" s="874"/>
      <c r="AY8" s="874"/>
      <c r="AZ8" s="875"/>
      <c r="BA8" s="874"/>
      <c r="BB8" s="874"/>
      <c r="BC8" s="874"/>
      <c r="BD8" s="874"/>
      <c r="BE8" s="874"/>
      <c r="BF8" s="875"/>
    </row>
    <row r="9" spans="1:58" ht="19.5" customHeight="1">
      <c r="A9" s="876" t="s">
        <v>1145</v>
      </c>
      <c r="B9" s="878" t="s">
        <v>1281</v>
      </c>
      <c r="C9" s="878" t="s">
        <v>1282</v>
      </c>
      <c r="D9" s="878" t="s">
        <v>1283</v>
      </c>
      <c r="E9" s="878" t="s">
        <v>1284</v>
      </c>
      <c r="F9" s="878" t="s">
        <v>1282</v>
      </c>
      <c r="G9" s="878" t="s">
        <v>1283</v>
      </c>
      <c r="H9" s="928" t="s">
        <v>1285</v>
      </c>
      <c r="I9" s="878" t="s">
        <v>1282</v>
      </c>
      <c r="J9" s="878" t="s">
        <v>1283</v>
      </c>
      <c r="K9" s="878" t="s">
        <v>1286</v>
      </c>
      <c r="L9" s="878" t="s">
        <v>1282</v>
      </c>
      <c r="M9" s="878" t="s">
        <v>1283</v>
      </c>
      <c r="N9" s="878" t="s">
        <v>1287</v>
      </c>
      <c r="O9" s="878" t="s">
        <v>1282</v>
      </c>
      <c r="P9" s="878" t="s">
        <v>1283</v>
      </c>
      <c r="Q9" s="879" t="s">
        <v>1288</v>
      </c>
      <c r="R9" s="878" t="s">
        <v>1282</v>
      </c>
      <c r="S9" s="878" t="s">
        <v>1283</v>
      </c>
      <c r="T9" s="878" t="s">
        <v>1289</v>
      </c>
      <c r="U9" s="878" t="s">
        <v>1282</v>
      </c>
      <c r="V9" s="878" t="s">
        <v>1283</v>
      </c>
      <c r="W9" s="928" t="s">
        <v>1290</v>
      </c>
      <c r="X9" s="878" t="s">
        <v>1282</v>
      </c>
      <c r="Y9" s="878" t="s">
        <v>1283</v>
      </c>
      <c r="Z9" s="879" t="s">
        <v>1291</v>
      </c>
      <c r="AA9" s="878" t="s">
        <v>1282</v>
      </c>
      <c r="AB9" s="878" t="s">
        <v>1283</v>
      </c>
      <c r="AC9" s="928" t="s">
        <v>1292</v>
      </c>
      <c r="AD9" s="878" t="s">
        <v>1282</v>
      </c>
      <c r="AE9" s="878" t="s">
        <v>1283</v>
      </c>
      <c r="AF9" s="879" t="s">
        <v>1293</v>
      </c>
      <c r="AG9" s="929" t="s">
        <v>1145</v>
      </c>
      <c r="AH9" s="928" t="s">
        <v>1149</v>
      </c>
      <c r="AI9" s="878" t="s">
        <v>1146</v>
      </c>
      <c r="AJ9" s="878" t="s">
        <v>1147</v>
      </c>
      <c r="AK9" s="878" t="s">
        <v>1150</v>
      </c>
      <c r="AL9" s="878" t="s">
        <v>1146</v>
      </c>
      <c r="AM9" s="878" t="s">
        <v>1147</v>
      </c>
      <c r="AN9" s="878" t="s">
        <v>1151</v>
      </c>
      <c r="AO9" s="878" t="s">
        <v>1146</v>
      </c>
      <c r="AP9" s="878" t="s">
        <v>1147</v>
      </c>
      <c r="AQ9" s="930" t="s">
        <v>1152</v>
      </c>
      <c r="AR9" s="878" t="s">
        <v>1146</v>
      </c>
      <c r="AS9" s="878" t="s">
        <v>1147</v>
      </c>
      <c r="AT9" s="878" t="s">
        <v>1165</v>
      </c>
      <c r="AU9" s="878" t="s">
        <v>1146</v>
      </c>
      <c r="AV9" s="878" t="s">
        <v>1147</v>
      </c>
      <c r="AW9" s="878" t="s">
        <v>1166</v>
      </c>
      <c r="AX9" s="878" t="s">
        <v>1146</v>
      </c>
      <c r="AY9" s="878" t="s">
        <v>1147</v>
      </c>
      <c r="AZ9" s="928" t="s">
        <v>1167</v>
      </c>
      <c r="BA9" s="878" t="s">
        <v>1146</v>
      </c>
      <c r="BB9" s="878" t="s">
        <v>1147</v>
      </c>
      <c r="BC9" s="878" t="s">
        <v>1153</v>
      </c>
      <c r="BD9" s="878" t="s">
        <v>1146</v>
      </c>
      <c r="BE9" s="878" t="s">
        <v>1147</v>
      </c>
      <c r="BF9" s="882" t="s">
        <v>1148</v>
      </c>
    </row>
    <row r="10" spans="1:58" s="133" customFormat="1" ht="24.75" customHeight="1" hidden="1">
      <c r="A10" s="1263">
        <v>2009</v>
      </c>
      <c r="B10" s="1264">
        <v>329626</v>
      </c>
      <c r="C10" s="1265">
        <v>167146</v>
      </c>
      <c r="D10" s="1265">
        <v>162480</v>
      </c>
      <c r="E10" s="1265">
        <v>187758</v>
      </c>
      <c r="F10" s="1265">
        <v>94459</v>
      </c>
      <c r="G10" s="1265">
        <v>93299</v>
      </c>
      <c r="H10" s="1265">
        <v>24889</v>
      </c>
      <c r="I10" s="1265">
        <v>12646</v>
      </c>
      <c r="J10" s="1265">
        <v>12243</v>
      </c>
      <c r="K10" s="1265">
        <v>3738</v>
      </c>
      <c r="L10" s="1265">
        <v>1872</v>
      </c>
      <c r="M10" s="1265">
        <v>1866</v>
      </c>
      <c r="N10" s="1265">
        <v>2579</v>
      </c>
      <c r="O10" s="1265">
        <v>1359</v>
      </c>
      <c r="P10" s="1265">
        <v>1220</v>
      </c>
      <c r="Q10" s="1265">
        <v>9859</v>
      </c>
      <c r="R10" s="1265">
        <v>5082</v>
      </c>
      <c r="S10" s="1265">
        <v>4777</v>
      </c>
      <c r="T10" s="1265">
        <v>1895</v>
      </c>
      <c r="U10" s="1265">
        <v>981</v>
      </c>
      <c r="V10" s="1265">
        <v>914</v>
      </c>
      <c r="W10" s="1265">
        <v>21987</v>
      </c>
      <c r="X10" s="1265">
        <v>11211</v>
      </c>
      <c r="Y10" s="1265">
        <v>10776</v>
      </c>
      <c r="Z10" s="1265">
        <v>1527</v>
      </c>
      <c r="AA10" s="1265">
        <v>804</v>
      </c>
      <c r="AB10" s="1265">
        <v>723</v>
      </c>
      <c r="AC10" s="1266"/>
      <c r="AD10" s="1267"/>
      <c r="AE10" s="1267"/>
      <c r="AF10" s="1268">
        <v>2009</v>
      </c>
      <c r="AG10" s="1269">
        <v>2009</v>
      </c>
      <c r="AH10" s="1265">
        <v>42593</v>
      </c>
      <c r="AI10" s="1265">
        <v>21950</v>
      </c>
      <c r="AJ10" s="1265">
        <v>20643</v>
      </c>
      <c r="AK10" s="1265">
        <v>3927</v>
      </c>
      <c r="AL10" s="1265">
        <v>2054</v>
      </c>
      <c r="AM10" s="1265">
        <v>1873</v>
      </c>
      <c r="AN10" s="1265">
        <v>8473</v>
      </c>
      <c r="AO10" s="1265">
        <v>4245</v>
      </c>
      <c r="AP10" s="1265">
        <v>4228</v>
      </c>
      <c r="AQ10" s="1270">
        <v>6810</v>
      </c>
      <c r="AR10" s="1270">
        <v>3395</v>
      </c>
      <c r="AS10" s="1270">
        <v>3415</v>
      </c>
      <c r="AT10" s="1270">
        <v>3560</v>
      </c>
      <c r="AU10" s="1270">
        <v>1865</v>
      </c>
      <c r="AV10" s="1270">
        <v>1695</v>
      </c>
      <c r="AW10" s="1270">
        <v>5165</v>
      </c>
      <c r="AX10" s="1270">
        <v>2687</v>
      </c>
      <c r="AY10" s="1270">
        <v>2478</v>
      </c>
      <c r="AZ10" s="1270">
        <v>4110</v>
      </c>
      <c r="BA10" s="1270">
        <v>2154</v>
      </c>
      <c r="BB10" s="1270">
        <v>1956</v>
      </c>
      <c r="BC10" s="1270">
        <v>756</v>
      </c>
      <c r="BD10" s="1270">
        <v>382</v>
      </c>
      <c r="BE10" s="1271">
        <v>374</v>
      </c>
      <c r="BF10" s="1272">
        <v>2008</v>
      </c>
    </row>
    <row r="11" spans="1:58" s="133" customFormat="1" ht="24.75" customHeight="1">
      <c r="A11" s="1273">
        <v>2010</v>
      </c>
      <c r="B11" s="884">
        <v>317853</v>
      </c>
      <c r="C11" s="885">
        <v>163046</v>
      </c>
      <c r="D11" s="885">
        <v>154807</v>
      </c>
      <c r="E11" s="885">
        <v>177372</v>
      </c>
      <c r="F11" s="885">
        <v>89254</v>
      </c>
      <c r="G11" s="885">
        <v>88118</v>
      </c>
      <c r="H11" s="885">
        <v>24522</v>
      </c>
      <c r="I11" s="885">
        <v>12704</v>
      </c>
      <c r="J11" s="885">
        <v>11818</v>
      </c>
      <c r="K11" s="885">
        <v>3893</v>
      </c>
      <c r="L11" s="885">
        <v>2078</v>
      </c>
      <c r="M11" s="885">
        <v>1815</v>
      </c>
      <c r="N11" s="885">
        <v>2730</v>
      </c>
      <c r="O11" s="885">
        <v>1459</v>
      </c>
      <c r="P11" s="885">
        <v>1271</v>
      </c>
      <c r="Q11" s="885">
        <v>9985</v>
      </c>
      <c r="R11" s="885">
        <v>5284</v>
      </c>
      <c r="S11" s="885">
        <v>4701</v>
      </c>
      <c r="T11" s="885">
        <v>1900</v>
      </c>
      <c r="U11" s="885">
        <v>995</v>
      </c>
      <c r="V11" s="885">
        <v>905</v>
      </c>
      <c r="W11" s="885">
        <v>21192</v>
      </c>
      <c r="X11" s="885">
        <v>10903</v>
      </c>
      <c r="Y11" s="885">
        <v>10289</v>
      </c>
      <c r="Z11" s="885">
        <v>1591</v>
      </c>
      <c r="AA11" s="885">
        <v>898</v>
      </c>
      <c r="AB11" s="885">
        <v>693</v>
      </c>
      <c r="AC11" s="1274" t="s">
        <v>687</v>
      </c>
      <c r="AD11" s="886" t="s">
        <v>687</v>
      </c>
      <c r="AE11" s="886" t="s">
        <v>687</v>
      </c>
      <c r="AF11" s="887">
        <v>2010</v>
      </c>
      <c r="AG11" s="888">
        <v>2010</v>
      </c>
      <c r="AH11" s="885">
        <v>41910</v>
      </c>
      <c r="AI11" s="885">
        <v>22159</v>
      </c>
      <c r="AJ11" s="885">
        <v>19751</v>
      </c>
      <c r="AK11" s="885">
        <v>3854</v>
      </c>
      <c r="AL11" s="885">
        <v>2077</v>
      </c>
      <c r="AM11" s="885">
        <v>1777</v>
      </c>
      <c r="AN11" s="885">
        <v>8376</v>
      </c>
      <c r="AO11" s="885">
        <v>4344</v>
      </c>
      <c r="AP11" s="885">
        <v>4032</v>
      </c>
      <c r="AQ11" s="889">
        <v>6514</v>
      </c>
      <c r="AR11" s="889">
        <v>3335</v>
      </c>
      <c r="AS11" s="889">
        <v>3179</v>
      </c>
      <c r="AT11" s="889">
        <v>3928</v>
      </c>
      <c r="AU11" s="889">
        <v>2146</v>
      </c>
      <c r="AV11" s="889">
        <v>1782</v>
      </c>
      <c r="AW11" s="889">
        <v>4880</v>
      </c>
      <c r="AX11" s="889">
        <v>2598</v>
      </c>
      <c r="AY11" s="889">
        <v>2282</v>
      </c>
      <c r="AZ11" s="889">
        <v>4432</v>
      </c>
      <c r="BA11" s="889">
        <v>2396</v>
      </c>
      <c r="BB11" s="889">
        <v>2036</v>
      </c>
      <c r="BC11" s="889">
        <v>774</v>
      </c>
      <c r="BD11" s="889">
        <v>416</v>
      </c>
      <c r="BE11" s="890">
        <v>358</v>
      </c>
      <c r="BF11" s="1275">
        <v>2010</v>
      </c>
    </row>
    <row r="12" spans="1:58" s="133" customFormat="1" ht="24.75" customHeight="1">
      <c r="A12" s="883">
        <v>2011</v>
      </c>
      <c r="B12" s="892">
        <v>321187</v>
      </c>
      <c r="C12" s="655">
        <v>165258</v>
      </c>
      <c r="D12" s="655">
        <v>155929</v>
      </c>
      <c r="E12" s="655">
        <v>179652</v>
      </c>
      <c r="F12" s="655">
        <v>91110</v>
      </c>
      <c r="G12" s="655">
        <v>88542</v>
      </c>
      <c r="H12" s="655">
        <v>24723</v>
      </c>
      <c r="I12" s="655">
        <v>12704</v>
      </c>
      <c r="J12" s="655">
        <v>12019</v>
      </c>
      <c r="K12" s="655">
        <v>3758</v>
      </c>
      <c r="L12" s="655">
        <v>2042</v>
      </c>
      <c r="M12" s="655">
        <v>1716</v>
      </c>
      <c r="N12" s="655">
        <v>2647</v>
      </c>
      <c r="O12" s="655">
        <v>1456</v>
      </c>
      <c r="P12" s="655">
        <v>1191</v>
      </c>
      <c r="Q12" s="655">
        <v>9332</v>
      </c>
      <c r="R12" s="655">
        <v>5022</v>
      </c>
      <c r="S12" s="655">
        <v>4310</v>
      </c>
      <c r="T12" s="655">
        <v>2083</v>
      </c>
      <c r="U12" s="655">
        <v>1139</v>
      </c>
      <c r="V12" s="655">
        <v>944</v>
      </c>
      <c r="W12" s="655">
        <v>21076</v>
      </c>
      <c r="X12" s="655">
        <v>10678</v>
      </c>
      <c r="Y12" s="655">
        <v>10398</v>
      </c>
      <c r="Z12" s="655">
        <v>1446</v>
      </c>
      <c r="AA12" s="655">
        <v>788</v>
      </c>
      <c r="AB12" s="655">
        <v>658</v>
      </c>
      <c r="AC12" s="893" t="s">
        <v>687</v>
      </c>
      <c r="AD12" s="894" t="s">
        <v>687</v>
      </c>
      <c r="AE12" s="894" t="s">
        <v>687</v>
      </c>
      <c r="AF12" s="880">
        <v>2011</v>
      </c>
      <c r="AG12" s="895">
        <v>2011</v>
      </c>
      <c r="AH12" s="655">
        <v>43735</v>
      </c>
      <c r="AI12" s="655">
        <v>23137</v>
      </c>
      <c r="AJ12" s="655">
        <v>20598</v>
      </c>
      <c r="AK12" s="655">
        <v>4106</v>
      </c>
      <c r="AL12" s="655">
        <v>2143</v>
      </c>
      <c r="AM12" s="655">
        <v>1963</v>
      </c>
      <c r="AN12" s="655">
        <v>8200</v>
      </c>
      <c r="AO12" s="655">
        <v>4169</v>
      </c>
      <c r="AP12" s="655">
        <v>4031</v>
      </c>
      <c r="AQ12" s="896">
        <v>6689</v>
      </c>
      <c r="AR12" s="896">
        <v>3445</v>
      </c>
      <c r="AS12" s="896">
        <v>3244</v>
      </c>
      <c r="AT12" s="896">
        <v>3892</v>
      </c>
      <c r="AU12" s="896">
        <v>2141</v>
      </c>
      <c r="AV12" s="896">
        <v>1751</v>
      </c>
      <c r="AW12" s="896">
        <v>4750</v>
      </c>
      <c r="AX12" s="896">
        <v>2554</v>
      </c>
      <c r="AY12" s="896">
        <v>2196</v>
      </c>
      <c r="AZ12" s="896">
        <v>4322</v>
      </c>
      <c r="BA12" s="896">
        <v>2331</v>
      </c>
      <c r="BB12" s="896">
        <v>1991</v>
      </c>
      <c r="BC12" s="896">
        <v>776</v>
      </c>
      <c r="BD12" s="896">
        <v>399</v>
      </c>
      <c r="BE12" s="897">
        <v>377</v>
      </c>
      <c r="BF12" s="891">
        <v>2011</v>
      </c>
    </row>
    <row r="13" spans="1:58" s="133" customFormat="1" ht="24.75" customHeight="1">
      <c r="A13" s="883">
        <v>2012</v>
      </c>
      <c r="B13" s="892">
        <v>287195</v>
      </c>
      <c r="C13" s="655">
        <v>148225</v>
      </c>
      <c r="D13" s="655">
        <v>138970</v>
      </c>
      <c r="E13" s="655">
        <v>161743</v>
      </c>
      <c r="F13" s="655">
        <v>81749</v>
      </c>
      <c r="G13" s="655">
        <v>79994</v>
      </c>
      <c r="H13" s="655">
        <v>22269</v>
      </c>
      <c r="I13" s="655">
        <v>11627</v>
      </c>
      <c r="J13" s="655">
        <v>10642</v>
      </c>
      <c r="K13" s="655">
        <v>3334</v>
      </c>
      <c r="L13" s="655">
        <v>1808</v>
      </c>
      <c r="M13" s="655">
        <v>1526</v>
      </c>
      <c r="N13" s="655">
        <v>2706</v>
      </c>
      <c r="O13" s="655">
        <v>1497</v>
      </c>
      <c r="P13" s="655">
        <v>1209</v>
      </c>
      <c r="Q13" s="655">
        <v>8591</v>
      </c>
      <c r="R13" s="655">
        <v>4588</v>
      </c>
      <c r="S13" s="655">
        <v>4003</v>
      </c>
      <c r="T13" s="655">
        <v>1858</v>
      </c>
      <c r="U13" s="655">
        <v>1013</v>
      </c>
      <c r="V13" s="655">
        <v>845</v>
      </c>
      <c r="W13" s="655">
        <v>16747</v>
      </c>
      <c r="X13" s="655">
        <v>8576</v>
      </c>
      <c r="Y13" s="655">
        <v>8171</v>
      </c>
      <c r="Z13" s="655">
        <v>1353</v>
      </c>
      <c r="AA13" s="655">
        <v>751</v>
      </c>
      <c r="AB13" s="655">
        <v>602</v>
      </c>
      <c r="AC13" s="655">
        <v>2074</v>
      </c>
      <c r="AD13" s="655">
        <v>1095</v>
      </c>
      <c r="AE13" s="655">
        <v>979</v>
      </c>
      <c r="AF13" s="880">
        <v>2012</v>
      </c>
      <c r="AG13" s="895">
        <v>2012</v>
      </c>
      <c r="AH13" s="655">
        <v>37616</v>
      </c>
      <c r="AI13" s="655">
        <v>19936</v>
      </c>
      <c r="AJ13" s="655">
        <v>17680</v>
      </c>
      <c r="AK13" s="655">
        <v>3548</v>
      </c>
      <c r="AL13" s="655">
        <v>1969</v>
      </c>
      <c r="AM13" s="655">
        <v>1579</v>
      </c>
      <c r="AN13" s="655">
        <v>6253</v>
      </c>
      <c r="AO13" s="655">
        <v>3304</v>
      </c>
      <c r="AP13" s="655">
        <v>2949</v>
      </c>
      <c r="AQ13" s="896">
        <v>6150</v>
      </c>
      <c r="AR13" s="896">
        <v>3168</v>
      </c>
      <c r="AS13" s="896">
        <v>2982</v>
      </c>
      <c r="AT13" s="896">
        <v>3356</v>
      </c>
      <c r="AU13" s="896">
        <v>1897</v>
      </c>
      <c r="AV13" s="896">
        <v>1459</v>
      </c>
      <c r="AW13" s="896">
        <v>4988</v>
      </c>
      <c r="AX13" s="896">
        <v>2752</v>
      </c>
      <c r="AY13" s="896">
        <v>2236</v>
      </c>
      <c r="AZ13" s="896">
        <v>3913</v>
      </c>
      <c r="BA13" s="896">
        <v>2123</v>
      </c>
      <c r="BB13" s="896">
        <v>1790</v>
      </c>
      <c r="BC13" s="896">
        <v>696</v>
      </c>
      <c r="BD13" s="896">
        <v>372</v>
      </c>
      <c r="BE13" s="897">
        <v>324</v>
      </c>
      <c r="BF13" s="891">
        <v>2012</v>
      </c>
    </row>
    <row r="14" spans="1:58" s="133" customFormat="1" ht="24.75" customHeight="1">
      <c r="A14" s="883">
        <v>2013</v>
      </c>
      <c r="B14" s="892">
        <v>281428</v>
      </c>
      <c r="C14" s="655">
        <v>146222</v>
      </c>
      <c r="D14" s="655">
        <v>135206</v>
      </c>
      <c r="E14" s="655">
        <v>159556</v>
      </c>
      <c r="F14" s="655">
        <v>81184</v>
      </c>
      <c r="G14" s="655">
        <v>78372</v>
      </c>
      <c r="H14" s="655">
        <v>21486</v>
      </c>
      <c r="I14" s="655">
        <v>11179</v>
      </c>
      <c r="J14" s="655">
        <v>10307</v>
      </c>
      <c r="K14" s="655">
        <v>2909</v>
      </c>
      <c r="L14" s="655">
        <v>1626</v>
      </c>
      <c r="M14" s="655">
        <v>1283</v>
      </c>
      <c r="N14" s="655">
        <v>2599</v>
      </c>
      <c r="O14" s="655">
        <v>1386</v>
      </c>
      <c r="P14" s="655">
        <v>1213</v>
      </c>
      <c r="Q14" s="655">
        <v>8752</v>
      </c>
      <c r="R14" s="655">
        <v>4783</v>
      </c>
      <c r="S14" s="655">
        <v>3969</v>
      </c>
      <c r="T14" s="655">
        <v>1843</v>
      </c>
      <c r="U14" s="655">
        <v>1002</v>
      </c>
      <c r="V14" s="655">
        <v>841</v>
      </c>
      <c r="W14" s="655">
        <v>16924</v>
      </c>
      <c r="X14" s="655">
        <v>8864</v>
      </c>
      <c r="Y14" s="655">
        <v>8060</v>
      </c>
      <c r="Z14" s="655">
        <v>1364</v>
      </c>
      <c r="AA14" s="655">
        <v>774</v>
      </c>
      <c r="AB14" s="655">
        <v>590</v>
      </c>
      <c r="AC14" s="655">
        <v>2205</v>
      </c>
      <c r="AD14" s="655">
        <v>1153</v>
      </c>
      <c r="AE14" s="655">
        <v>1052</v>
      </c>
      <c r="AF14" s="880">
        <v>2013</v>
      </c>
      <c r="AG14" s="895">
        <v>2013</v>
      </c>
      <c r="AH14" s="655">
        <v>36185</v>
      </c>
      <c r="AI14" s="655">
        <v>19211</v>
      </c>
      <c r="AJ14" s="655">
        <v>16974</v>
      </c>
      <c r="AK14" s="655">
        <v>3445</v>
      </c>
      <c r="AL14" s="655">
        <v>1895</v>
      </c>
      <c r="AM14" s="655">
        <v>1550</v>
      </c>
      <c r="AN14" s="655">
        <v>6056</v>
      </c>
      <c r="AO14" s="655">
        <v>3232</v>
      </c>
      <c r="AP14" s="655">
        <v>2824</v>
      </c>
      <c r="AQ14" s="896">
        <v>5931</v>
      </c>
      <c r="AR14" s="896">
        <v>3182</v>
      </c>
      <c r="AS14" s="896">
        <v>2749</v>
      </c>
      <c r="AT14" s="896">
        <v>3449</v>
      </c>
      <c r="AU14" s="896">
        <v>1939</v>
      </c>
      <c r="AV14" s="896">
        <v>1510</v>
      </c>
      <c r="AW14" s="896">
        <v>4464</v>
      </c>
      <c r="AX14" s="896">
        <v>2484</v>
      </c>
      <c r="AY14" s="896">
        <v>1980</v>
      </c>
      <c r="AZ14" s="896">
        <v>3584</v>
      </c>
      <c r="BA14" s="896">
        <v>1969</v>
      </c>
      <c r="BB14" s="896">
        <v>1615</v>
      </c>
      <c r="BC14" s="896">
        <v>676</v>
      </c>
      <c r="BD14" s="896">
        <v>359</v>
      </c>
      <c r="BE14" s="897">
        <v>317</v>
      </c>
      <c r="BF14" s="891">
        <v>2013</v>
      </c>
    </row>
    <row r="15" spans="1:58" s="133" customFormat="1" ht="24.75" customHeight="1">
      <c r="A15" s="883">
        <v>2014</v>
      </c>
      <c r="B15" s="892">
        <v>289627</v>
      </c>
      <c r="C15" s="655">
        <v>151205</v>
      </c>
      <c r="D15" s="655">
        <v>138422</v>
      </c>
      <c r="E15" s="655">
        <v>165101</v>
      </c>
      <c r="F15" s="655">
        <v>84454</v>
      </c>
      <c r="G15" s="655">
        <v>80647</v>
      </c>
      <c r="H15" s="655">
        <v>21473</v>
      </c>
      <c r="I15" s="655">
        <v>11159</v>
      </c>
      <c r="J15" s="655">
        <v>10314</v>
      </c>
      <c r="K15" s="655">
        <v>3664</v>
      </c>
      <c r="L15" s="655">
        <v>1989</v>
      </c>
      <c r="M15" s="655">
        <v>1675</v>
      </c>
      <c r="N15" s="655">
        <v>2682</v>
      </c>
      <c r="O15" s="655">
        <v>1490</v>
      </c>
      <c r="P15" s="655">
        <v>1192</v>
      </c>
      <c r="Q15" s="655">
        <v>8964</v>
      </c>
      <c r="R15" s="655">
        <v>4932</v>
      </c>
      <c r="S15" s="655">
        <v>4032</v>
      </c>
      <c r="T15" s="655">
        <v>2215</v>
      </c>
      <c r="U15" s="655">
        <v>1191</v>
      </c>
      <c r="V15" s="655">
        <v>1024</v>
      </c>
      <c r="W15" s="655">
        <v>16552</v>
      </c>
      <c r="X15" s="655">
        <v>8614</v>
      </c>
      <c r="Y15" s="655">
        <v>7938</v>
      </c>
      <c r="Z15" s="655">
        <v>1452</v>
      </c>
      <c r="AA15" s="655">
        <v>829</v>
      </c>
      <c r="AB15" s="655">
        <v>623</v>
      </c>
      <c r="AC15" s="655">
        <v>2344</v>
      </c>
      <c r="AD15" s="655">
        <v>1245</v>
      </c>
      <c r="AE15" s="655">
        <v>1099</v>
      </c>
      <c r="AF15" s="880">
        <f>A15</f>
        <v>2014</v>
      </c>
      <c r="AG15" s="895">
        <v>2014</v>
      </c>
      <c r="AH15" s="655">
        <v>37181</v>
      </c>
      <c r="AI15" s="655">
        <v>19993</v>
      </c>
      <c r="AJ15" s="655">
        <v>17188</v>
      </c>
      <c r="AK15" s="655">
        <v>3550</v>
      </c>
      <c r="AL15" s="655">
        <v>1965</v>
      </c>
      <c r="AM15" s="655">
        <v>1585</v>
      </c>
      <c r="AN15" s="655">
        <v>6304</v>
      </c>
      <c r="AO15" s="655">
        <v>3336</v>
      </c>
      <c r="AP15" s="655">
        <v>2968</v>
      </c>
      <c r="AQ15" s="896">
        <v>6067</v>
      </c>
      <c r="AR15" s="896">
        <v>3264</v>
      </c>
      <c r="AS15" s="896">
        <v>2803</v>
      </c>
      <c r="AT15" s="896">
        <v>3090</v>
      </c>
      <c r="AU15" s="896">
        <v>1797</v>
      </c>
      <c r="AV15" s="896">
        <v>1293</v>
      </c>
      <c r="AW15" s="896">
        <v>4567</v>
      </c>
      <c r="AX15" s="896">
        <v>2539</v>
      </c>
      <c r="AY15" s="896">
        <v>2028</v>
      </c>
      <c r="AZ15" s="896">
        <v>3664</v>
      </c>
      <c r="BA15" s="896">
        <v>1993</v>
      </c>
      <c r="BB15" s="896">
        <v>1671</v>
      </c>
      <c r="BC15" s="896">
        <v>757</v>
      </c>
      <c r="BD15" s="896">
        <v>415</v>
      </c>
      <c r="BE15" s="897">
        <v>342</v>
      </c>
      <c r="BF15" s="891">
        <f>A15</f>
        <v>2014</v>
      </c>
    </row>
    <row r="16" spans="1:58" s="133" customFormat="1" ht="24.75" customHeight="1">
      <c r="A16" s="883">
        <v>2015</v>
      </c>
      <c r="B16" s="892">
        <v>289952</v>
      </c>
      <c r="C16" s="655">
        <v>151750</v>
      </c>
      <c r="D16" s="655">
        <v>138202</v>
      </c>
      <c r="E16" s="655">
        <v>163496</v>
      </c>
      <c r="F16" s="655">
        <v>83820</v>
      </c>
      <c r="G16" s="655">
        <v>79676</v>
      </c>
      <c r="H16" s="655">
        <v>22299</v>
      </c>
      <c r="I16" s="655">
        <v>11836</v>
      </c>
      <c r="J16" s="655">
        <v>10463</v>
      </c>
      <c r="K16" s="655">
        <v>3164</v>
      </c>
      <c r="L16" s="655">
        <v>1735</v>
      </c>
      <c r="M16" s="655">
        <v>1429</v>
      </c>
      <c r="N16" s="655">
        <v>2509</v>
      </c>
      <c r="O16" s="655">
        <v>1347</v>
      </c>
      <c r="P16" s="655">
        <v>1162</v>
      </c>
      <c r="Q16" s="655">
        <v>9101</v>
      </c>
      <c r="R16" s="655">
        <v>4901</v>
      </c>
      <c r="S16" s="655">
        <v>4200</v>
      </c>
      <c r="T16" s="655">
        <v>2053</v>
      </c>
      <c r="U16" s="655">
        <v>1123</v>
      </c>
      <c r="V16" s="655">
        <v>930</v>
      </c>
      <c r="W16" s="655">
        <v>16030</v>
      </c>
      <c r="X16" s="655">
        <v>8308</v>
      </c>
      <c r="Y16" s="655">
        <v>7722</v>
      </c>
      <c r="Z16" s="655">
        <v>1555</v>
      </c>
      <c r="AA16" s="655">
        <v>893</v>
      </c>
      <c r="AB16" s="655">
        <v>662</v>
      </c>
      <c r="AC16" s="655">
        <v>2905</v>
      </c>
      <c r="AD16" s="655">
        <v>1465</v>
      </c>
      <c r="AE16" s="655">
        <v>1440</v>
      </c>
      <c r="AF16" s="880">
        <v>2015</v>
      </c>
      <c r="AG16" s="895">
        <v>2015</v>
      </c>
      <c r="AH16" s="655">
        <v>37791</v>
      </c>
      <c r="AI16" s="655">
        <v>20320</v>
      </c>
      <c r="AJ16" s="655">
        <v>17471</v>
      </c>
      <c r="AK16" s="655">
        <v>3743</v>
      </c>
      <c r="AL16" s="655">
        <v>2068</v>
      </c>
      <c r="AM16" s="655">
        <v>1675</v>
      </c>
      <c r="AN16" s="655">
        <v>6580</v>
      </c>
      <c r="AO16" s="655">
        <v>3526</v>
      </c>
      <c r="AP16" s="655">
        <v>3054</v>
      </c>
      <c r="AQ16" s="896">
        <v>6259</v>
      </c>
      <c r="AR16" s="896">
        <v>3432</v>
      </c>
      <c r="AS16" s="896">
        <v>2827</v>
      </c>
      <c r="AT16" s="896">
        <v>3389</v>
      </c>
      <c r="AU16" s="896">
        <v>1885</v>
      </c>
      <c r="AV16" s="896">
        <v>1504</v>
      </c>
      <c r="AW16" s="896">
        <v>4511</v>
      </c>
      <c r="AX16" s="896">
        <v>2525</v>
      </c>
      <c r="AY16" s="896">
        <v>1986</v>
      </c>
      <c r="AZ16" s="896">
        <v>3671</v>
      </c>
      <c r="BA16" s="896">
        <v>2102</v>
      </c>
      <c r="BB16" s="896">
        <v>1569</v>
      </c>
      <c r="BC16" s="896">
        <v>896</v>
      </c>
      <c r="BD16" s="896">
        <v>464</v>
      </c>
      <c r="BE16" s="897">
        <v>432</v>
      </c>
      <c r="BF16" s="891">
        <v>2015</v>
      </c>
    </row>
    <row r="17" spans="1:58" s="906" customFormat="1" ht="24.75" customHeight="1">
      <c r="A17" s="898">
        <v>2016</v>
      </c>
      <c r="B17" s="899">
        <v>286764</v>
      </c>
      <c r="C17" s="900">
        <v>150707</v>
      </c>
      <c r="D17" s="900">
        <v>136057</v>
      </c>
      <c r="E17" s="900">
        <v>163006</v>
      </c>
      <c r="F17" s="900">
        <v>84117</v>
      </c>
      <c r="G17" s="900">
        <v>78889</v>
      </c>
      <c r="H17" s="900">
        <v>21741</v>
      </c>
      <c r="I17" s="900">
        <v>11299</v>
      </c>
      <c r="J17" s="900">
        <v>10442</v>
      </c>
      <c r="K17" s="900">
        <v>3160</v>
      </c>
      <c r="L17" s="900">
        <v>1730</v>
      </c>
      <c r="M17" s="900">
        <v>1430</v>
      </c>
      <c r="N17" s="900">
        <v>2323</v>
      </c>
      <c r="O17" s="900">
        <v>1335</v>
      </c>
      <c r="P17" s="900">
        <v>988</v>
      </c>
      <c r="Q17" s="900">
        <v>8728</v>
      </c>
      <c r="R17" s="900">
        <v>4760</v>
      </c>
      <c r="S17" s="900">
        <v>3968</v>
      </c>
      <c r="T17" s="900">
        <v>1966</v>
      </c>
      <c r="U17" s="900">
        <v>1105</v>
      </c>
      <c r="V17" s="900">
        <v>861</v>
      </c>
      <c r="W17" s="900">
        <v>15824</v>
      </c>
      <c r="X17" s="900">
        <v>8354</v>
      </c>
      <c r="Y17" s="900">
        <v>7470</v>
      </c>
      <c r="Z17" s="900">
        <v>1493</v>
      </c>
      <c r="AA17" s="900">
        <v>874</v>
      </c>
      <c r="AB17" s="900">
        <v>619</v>
      </c>
      <c r="AC17" s="900">
        <v>3351</v>
      </c>
      <c r="AD17" s="900">
        <v>1720</v>
      </c>
      <c r="AE17" s="900">
        <v>1631</v>
      </c>
      <c r="AF17" s="901">
        <v>2016</v>
      </c>
      <c r="AG17" s="902">
        <v>2016</v>
      </c>
      <c r="AH17" s="900">
        <v>37784</v>
      </c>
      <c r="AI17" s="900">
        <v>20362</v>
      </c>
      <c r="AJ17" s="900">
        <v>17422</v>
      </c>
      <c r="AK17" s="900">
        <v>3316</v>
      </c>
      <c r="AL17" s="900">
        <v>1881</v>
      </c>
      <c r="AM17" s="900">
        <v>1435</v>
      </c>
      <c r="AN17" s="900">
        <v>6056</v>
      </c>
      <c r="AO17" s="900">
        <v>3215</v>
      </c>
      <c r="AP17" s="900">
        <v>2841</v>
      </c>
      <c r="AQ17" s="903">
        <v>6096</v>
      </c>
      <c r="AR17" s="903">
        <v>3216</v>
      </c>
      <c r="AS17" s="903">
        <v>2880</v>
      </c>
      <c r="AT17" s="903">
        <v>3381</v>
      </c>
      <c r="AU17" s="903">
        <v>1903</v>
      </c>
      <c r="AV17" s="903">
        <v>1478</v>
      </c>
      <c r="AW17" s="903">
        <v>3969</v>
      </c>
      <c r="AX17" s="903">
        <v>2265</v>
      </c>
      <c r="AY17" s="903">
        <v>1704</v>
      </c>
      <c r="AZ17" s="903">
        <v>3736</v>
      </c>
      <c r="BA17" s="903">
        <v>2125</v>
      </c>
      <c r="BB17" s="903">
        <v>1611</v>
      </c>
      <c r="BC17" s="903">
        <v>834</v>
      </c>
      <c r="BD17" s="903">
        <v>446</v>
      </c>
      <c r="BE17" s="904">
        <v>388</v>
      </c>
      <c r="BF17" s="905">
        <v>2016</v>
      </c>
    </row>
    <row r="18" spans="1:58" s="133" customFormat="1" ht="24.75" customHeight="1">
      <c r="A18" s="891" t="s">
        <v>1799</v>
      </c>
      <c r="B18" s="907">
        <v>24576</v>
      </c>
      <c r="C18" s="908">
        <v>12836</v>
      </c>
      <c r="D18" s="908">
        <v>11740</v>
      </c>
      <c r="E18" s="908">
        <v>13626</v>
      </c>
      <c r="F18" s="908">
        <v>7043</v>
      </c>
      <c r="G18" s="908">
        <v>6583</v>
      </c>
      <c r="H18" s="908">
        <v>1826</v>
      </c>
      <c r="I18" s="908">
        <v>969</v>
      </c>
      <c r="J18" s="908">
        <v>857</v>
      </c>
      <c r="K18" s="908">
        <v>286</v>
      </c>
      <c r="L18" s="908">
        <v>154</v>
      </c>
      <c r="M18" s="908">
        <v>132</v>
      </c>
      <c r="N18" s="908">
        <v>213</v>
      </c>
      <c r="O18" s="908">
        <v>122</v>
      </c>
      <c r="P18" s="908">
        <v>91</v>
      </c>
      <c r="Q18" s="908">
        <v>755</v>
      </c>
      <c r="R18" s="908">
        <v>400</v>
      </c>
      <c r="S18" s="908">
        <v>355</v>
      </c>
      <c r="T18" s="908">
        <v>184</v>
      </c>
      <c r="U18" s="908">
        <v>95</v>
      </c>
      <c r="V18" s="908">
        <v>89</v>
      </c>
      <c r="W18" s="908">
        <v>1473</v>
      </c>
      <c r="X18" s="908">
        <v>794</v>
      </c>
      <c r="Y18" s="908">
        <v>679</v>
      </c>
      <c r="Z18" s="908">
        <v>141</v>
      </c>
      <c r="AA18" s="908">
        <v>74</v>
      </c>
      <c r="AB18" s="908">
        <v>67</v>
      </c>
      <c r="AC18" s="908">
        <v>222</v>
      </c>
      <c r="AD18" s="908">
        <v>116</v>
      </c>
      <c r="AE18" s="908">
        <v>106</v>
      </c>
      <c r="AF18" s="909" t="s">
        <v>120</v>
      </c>
      <c r="AG18" s="881" t="s">
        <v>1799</v>
      </c>
      <c r="AH18" s="910">
        <v>3138</v>
      </c>
      <c r="AI18" s="910">
        <v>1657</v>
      </c>
      <c r="AJ18" s="910">
        <v>1481</v>
      </c>
      <c r="AK18" s="910">
        <v>388</v>
      </c>
      <c r="AL18" s="910">
        <v>205</v>
      </c>
      <c r="AM18" s="910">
        <v>183</v>
      </c>
      <c r="AN18" s="910">
        <v>553</v>
      </c>
      <c r="AO18" s="910">
        <v>285</v>
      </c>
      <c r="AP18" s="910">
        <v>268</v>
      </c>
      <c r="AQ18" s="908">
        <v>572</v>
      </c>
      <c r="AR18" s="908">
        <v>291</v>
      </c>
      <c r="AS18" s="908">
        <v>281</v>
      </c>
      <c r="AT18" s="908">
        <v>303</v>
      </c>
      <c r="AU18" s="908">
        <v>162</v>
      </c>
      <c r="AV18" s="908">
        <v>141</v>
      </c>
      <c r="AW18" s="908">
        <v>459</v>
      </c>
      <c r="AX18" s="908">
        <v>242</v>
      </c>
      <c r="AY18" s="908">
        <v>217</v>
      </c>
      <c r="AZ18" s="908">
        <v>349</v>
      </c>
      <c r="BA18" s="908">
        <v>187</v>
      </c>
      <c r="BB18" s="908">
        <v>162</v>
      </c>
      <c r="BC18" s="908">
        <v>88</v>
      </c>
      <c r="BD18" s="908">
        <v>40</v>
      </c>
      <c r="BE18" s="911">
        <v>48</v>
      </c>
      <c r="BF18" s="912" t="s">
        <v>120</v>
      </c>
    </row>
    <row r="19" spans="1:58" s="133" customFormat="1" ht="24.75" customHeight="1">
      <c r="A19" s="891" t="s">
        <v>1800</v>
      </c>
      <c r="B19" s="907">
        <v>29694</v>
      </c>
      <c r="C19" s="908">
        <v>15366</v>
      </c>
      <c r="D19" s="908">
        <v>14328</v>
      </c>
      <c r="E19" s="908">
        <v>16252</v>
      </c>
      <c r="F19" s="908">
        <v>8282</v>
      </c>
      <c r="G19" s="908">
        <v>7970</v>
      </c>
      <c r="H19" s="908">
        <v>2549</v>
      </c>
      <c r="I19" s="908">
        <v>1316</v>
      </c>
      <c r="J19" s="908">
        <v>1233</v>
      </c>
      <c r="K19" s="908">
        <v>383</v>
      </c>
      <c r="L19" s="908">
        <v>211</v>
      </c>
      <c r="M19" s="908">
        <v>172</v>
      </c>
      <c r="N19" s="908">
        <v>307</v>
      </c>
      <c r="O19" s="908">
        <v>161</v>
      </c>
      <c r="P19" s="908">
        <v>146</v>
      </c>
      <c r="Q19" s="908">
        <v>864</v>
      </c>
      <c r="R19" s="908">
        <v>477</v>
      </c>
      <c r="S19" s="908">
        <v>387</v>
      </c>
      <c r="T19" s="908">
        <v>208</v>
      </c>
      <c r="U19" s="908">
        <v>109</v>
      </c>
      <c r="V19" s="908">
        <v>99</v>
      </c>
      <c r="W19" s="908">
        <v>1730</v>
      </c>
      <c r="X19" s="908">
        <v>905</v>
      </c>
      <c r="Y19" s="908">
        <v>825</v>
      </c>
      <c r="Z19" s="908">
        <v>162</v>
      </c>
      <c r="AA19" s="908">
        <v>85</v>
      </c>
      <c r="AB19" s="908">
        <v>77</v>
      </c>
      <c r="AC19" s="908">
        <v>299</v>
      </c>
      <c r="AD19" s="908">
        <v>156</v>
      </c>
      <c r="AE19" s="908">
        <v>143</v>
      </c>
      <c r="AF19" s="909" t="s">
        <v>122</v>
      </c>
      <c r="AG19" s="881" t="s">
        <v>1800</v>
      </c>
      <c r="AH19" s="910">
        <v>3855</v>
      </c>
      <c r="AI19" s="910">
        <v>2032</v>
      </c>
      <c r="AJ19" s="910">
        <v>1823</v>
      </c>
      <c r="AK19" s="910">
        <v>449</v>
      </c>
      <c r="AL19" s="910">
        <v>242</v>
      </c>
      <c r="AM19" s="910">
        <v>207</v>
      </c>
      <c r="AN19" s="910">
        <v>673</v>
      </c>
      <c r="AO19" s="910">
        <v>345</v>
      </c>
      <c r="AP19" s="910">
        <v>328</v>
      </c>
      <c r="AQ19" s="908">
        <v>646</v>
      </c>
      <c r="AR19" s="908">
        <v>341</v>
      </c>
      <c r="AS19" s="908">
        <v>305</v>
      </c>
      <c r="AT19" s="908">
        <v>356</v>
      </c>
      <c r="AU19" s="908">
        <v>181</v>
      </c>
      <c r="AV19" s="908">
        <v>175</v>
      </c>
      <c r="AW19" s="908">
        <v>491</v>
      </c>
      <c r="AX19" s="908">
        <v>258</v>
      </c>
      <c r="AY19" s="908">
        <v>233</v>
      </c>
      <c r="AZ19" s="908">
        <v>397</v>
      </c>
      <c r="BA19" s="908">
        <v>223</v>
      </c>
      <c r="BB19" s="908">
        <v>174</v>
      </c>
      <c r="BC19" s="908">
        <v>73</v>
      </c>
      <c r="BD19" s="908">
        <v>42</v>
      </c>
      <c r="BE19" s="911">
        <v>31</v>
      </c>
      <c r="BF19" s="912" t="s">
        <v>122</v>
      </c>
    </row>
    <row r="20" spans="1:58" s="133" customFormat="1" ht="24.75" customHeight="1">
      <c r="A20" s="891" t="s">
        <v>1801</v>
      </c>
      <c r="B20" s="907">
        <v>27075</v>
      </c>
      <c r="C20" s="908">
        <v>14350</v>
      </c>
      <c r="D20" s="908">
        <v>12725</v>
      </c>
      <c r="E20" s="908">
        <v>15060</v>
      </c>
      <c r="F20" s="908">
        <v>7796</v>
      </c>
      <c r="G20" s="908">
        <v>7264</v>
      </c>
      <c r="H20" s="908">
        <v>2117</v>
      </c>
      <c r="I20" s="908">
        <v>1121</v>
      </c>
      <c r="J20" s="908">
        <v>996</v>
      </c>
      <c r="K20" s="908">
        <v>260</v>
      </c>
      <c r="L20" s="908">
        <v>150</v>
      </c>
      <c r="M20" s="908">
        <v>110</v>
      </c>
      <c r="N20" s="908">
        <v>222</v>
      </c>
      <c r="O20" s="908">
        <v>129</v>
      </c>
      <c r="P20" s="908">
        <v>93</v>
      </c>
      <c r="Q20" s="908">
        <v>863</v>
      </c>
      <c r="R20" s="908">
        <v>474</v>
      </c>
      <c r="S20" s="908">
        <v>389</v>
      </c>
      <c r="T20" s="908">
        <v>180</v>
      </c>
      <c r="U20" s="908">
        <v>100</v>
      </c>
      <c r="V20" s="908">
        <v>80</v>
      </c>
      <c r="W20" s="908">
        <v>1578</v>
      </c>
      <c r="X20" s="908">
        <v>831</v>
      </c>
      <c r="Y20" s="908">
        <v>747</v>
      </c>
      <c r="Z20" s="908">
        <v>126</v>
      </c>
      <c r="AA20" s="908">
        <v>86</v>
      </c>
      <c r="AB20" s="908">
        <v>40</v>
      </c>
      <c r="AC20" s="908">
        <v>276</v>
      </c>
      <c r="AD20" s="908">
        <v>138</v>
      </c>
      <c r="AE20" s="908">
        <v>138</v>
      </c>
      <c r="AF20" s="909" t="s">
        <v>1154</v>
      </c>
      <c r="AG20" s="881" t="s">
        <v>1801</v>
      </c>
      <c r="AH20" s="910">
        <v>3669</v>
      </c>
      <c r="AI20" s="910">
        <v>1990</v>
      </c>
      <c r="AJ20" s="910">
        <v>1679</v>
      </c>
      <c r="AK20" s="910">
        <v>331</v>
      </c>
      <c r="AL20" s="910">
        <v>185</v>
      </c>
      <c r="AM20" s="910">
        <v>146</v>
      </c>
      <c r="AN20" s="910">
        <v>651</v>
      </c>
      <c r="AO20" s="910">
        <v>353</v>
      </c>
      <c r="AP20" s="910">
        <v>298</v>
      </c>
      <c r="AQ20" s="908">
        <v>572</v>
      </c>
      <c r="AR20" s="908">
        <v>307</v>
      </c>
      <c r="AS20" s="908">
        <v>265</v>
      </c>
      <c r="AT20" s="908">
        <v>319</v>
      </c>
      <c r="AU20" s="908">
        <v>187</v>
      </c>
      <c r="AV20" s="908">
        <v>132</v>
      </c>
      <c r="AW20" s="908">
        <v>409</v>
      </c>
      <c r="AX20" s="908">
        <v>240</v>
      </c>
      <c r="AY20" s="908">
        <v>169</v>
      </c>
      <c r="AZ20" s="908">
        <v>365</v>
      </c>
      <c r="BA20" s="908">
        <v>218</v>
      </c>
      <c r="BB20" s="908">
        <v>147</v>
      </c>
      <c r="BC20" s="908">
        <v>77</v>
      </c>
      <c r="BD20" s="908">
        <v>45</v>
      </c>
      <c r="BE20" s="911">
        <v>32</v>
      </c>
      <c r="BF20" s="912" t="s">
        <v>1154</v>
      </c>
    </row>
    <row r="21" spans="1:58" s="133" customFormat="1" ht="24.75" customHeight="1">
      <c r="A21" s="891" t="s">
        <v>1802</v>
      </c>
      <c r="B21" s="907">
        <v>21739</v>
      </c>
      <c r="C21" s="908">
        <v>11475</v>
      </c>
      <c r="D21" s="908">
        <v>10264</v>
      </c>
      <c r="E21" s="908">
        <v>12560</v>
      </c>
      <c r="F21" s="908">
        <v>6369</v>
      </c>
      <c r="G21" s="908">
        <v>6191</v>
      </c>
      <c r="H21" s="908">
        <v>1649</v>
      </c>
      <c r="I21" s="908">
        <v>889</v>
      </c>
      <c r="J21" s="908">
        <v>760</v>
      </c>
      <c r="K21" s="908">
        <v>224</v>
      </c>
      <c r="L21" s="908">
        <v>144</v>
      </c>
      <c r="M21" s="908">
        <v>80</v>
      </c>
      <c r="N21" s="908">
        <v>175</v>
      </c>
      <c r="O21" s="908">
        <v>93</v>
      </c>
      <c r="P21" s="908">
        <v>82</v>
      </c>
      <c r="Q21" s="908">
        <v>670</v>
      </c>
      <c r="R21" s="908">
        <v>381</v>
      </c>
      <c r="S21" s="908">
        <v>289</v>
      </c>
      <c r="T21" s="908">
        <v>146</v>
      </c>
      <c r="U21" s="908">
        <v>84</v>
      </c>
      <c r="V21" s="908">
        <v>62</v>
      </c>
      <c r="W21" s="908">
        <v>1056</v>
      </c>
      <c r="X21" s="908">
        <v>582</v>
      </c>
      <c r="Y21" s="908">
        <v>474</v>
      </c>
      <c r="Z21" s="908">
        <v>108</v>
      </c>
      <c r="AA21" s="908">
        <v>67</v>
      </c>
      <c r="AB21" s="908">
        <v>41</v>
      </c>
      <c r="AC21" s="908">
        <v>229</v>
      </c>
      <c r="AD21" s="908">
        <v>124</v>
      </c>
      <c r="AE21" s="908">
        <v>105</v>
      </c>
      <c r="AF21" s="909" t="s">
        <v>123</v>
      </c>
      <c r="AG21" s="881" t="s">
        <v>1802</v>
      </c>
      <c r="AH21" s="910">
        <v>2859</v>
      </c>
      <c r="AI21" s="910">
        <v>1561</v>
      </c>
      <c r="AJ21" s="910">
        <v>1298</v>
      </c>
      <c r="AK21" s="910">
        <v>275</v>
      </c>
      <c r="AL21" s="910">
        <v>163</v>
      </c>
      <c r="AM21" s="910">
        <v>112</v>
      </c>
      <c r="AN21" s="910">
        <v>467</v>
      </c>
      <c r="AO21" s="910">
        <v>257</v>
      </c>
      <c r="AP21" s="910">
        <v>210</v>
      </c>
      <c r="AQ21" s="908">
        <v>466</v>
      </c>
      <c r="AR21" s="908">
        <v>248</v>
      </c>
      <c r="AS21" s="908">
        <v>218</v>
      </c>
      <c r="AT21" s="908">
        <v>258</v>
      </c>
      <c r="AU21" s="908">
        <v>158</v>
      </c>
      <c r="AV21" s="908">
        <v>100</v>
      </c>
      <c r="AW21" s="908">
        <v>260</v>
      </c>
      <c r="AX21" s="908">
        <v>161</v>
      </c>
      <c r="AY21" s="908">
        <v>99</v>
      </c>
      <c r="AZ21" s="908">
        <v>273</v>
      </c>
      <c r="BA21" s="908">
        <v>161</v>
      </c>
      <c r="BB21" s="908">
        <v>112</v>
      </c>
      <c r="BC21" s="908">
        <v>64</v>
      </c>
      <c r="BD21" s="908">
        <v>33</v>
      </c>
      <c r="BE21" s="911">
        <v>31</v>
      </c>
      <c r="BF21" s="912" t="s">
        <v>123</v>
      </c>
    </row>
    <row r="22" spans="1:58" s="133" customFormat="1" ht="24.75" customHeight="1">
      <c r="A22" s="891" t="s">
        <v>1803</v>
      </c>
      <c r="B22" s="907">
        <v>24471</v>
      </c>
      <c r="C22" s="908">
        <v>12996</v>
      </c>
      <c r="D22" s="908">
        <v>11475</v>
      </c>
      <c r="E22" s="908">
        <v>14979</v>
      </c>
      <c r="F22" s="908">
        <v>7817</v>
      </c>
      <c r="G22" s="908">
        <v>7162</v>
      </c>
      <c r="H22" s="908">
        <v>1752</v>
      </c>
      <c r="I22" s="908">
        <v>938</v>
      </c>
      <c r="J22" s="908">
        <v>814</v>
      </c>
      <c r="K22" s="908">
        <v>225</v>
      </c>
      <c r="L22" s="908">
        <v>106</v>
      </c>
      <c r="M22" s="908">
        <v>119</v>
      </c>
      <c r="N22" s="908">
        <v>180</v>
      </c>
      <c r="O22" s="908">
        <v>102</v>
      </c>
      <c r="P22" s="908">
        <v>78</v>
      </c>
      <c r="Q22" s="908">
        <v>666</v>
      </c>
      <c r="R22" s="908">
        <v>357</v>
      </c>
      <c r="S22" s="908">
        <v>309</v>
      </c>
      <c r="T22" s="908">
        <v>155</v>
      </c>
      <c r="U22" s="908">
        <v>84</v>
      </c>
      <c r="V22" s="908">
        <v>71</v>
      </c>
      <c r="W22" s="908">
        <v>1063</v>
      </c>
      <c r="X22" s="908">
        <v>539</v>
      </c>
      <c r="Y22" s="908">
        <v>524</v>
      </c>
      <c r="Z22" s="908">
        <v>119</v>
      </c>
      <c r="AA22" s="908">
        <v>69</v>
      </c>
      <c r="AB22" s="908">
        <v>50</v>
      </c>
      <c r="AC22" s="908">
        <v>234</v>
      </c>
      <c r="AD22" s="908">
        <v>130</v>
      </c>
      <c r="AE22" s="908">
        <v>104</v>
      </c>
      <c r="AF22" s="909" t="s">
        <v>1155</v>
      </c>
      <c r="AG22" s="881" t="s">
        <v>1803</v>
      </c>
      <c r="AH22" s="910">
        <v>3015</v>
      </c>
      <c r="AI22" s="910">
        <v>1676</v>
      </c>
      <c r="AJ22" s="910">
        <v>1339</v>
      </c>
      <c r="AK22" s="910">
        <v>276</v>
      </c>
      <c r="AL22" s="910">
        <v>161</v>
      </c>
      <c r="AM22" s="910">
        <v>115</v>
      </c>
      <c r="AN22" s="910">
        <v>428</v>
      </c>
      <c r="AO22" s="910">
        <v>228</v>
      </c>
      <c r="AP22" s="910">
        <v>200</v>
      </c>
      <c r="AQ22" s="908">
        <v>477</v>
      </c>
      <c r="AR22" s="908">
        <v>248</v>
      </c>
      <c r="AS22" s="908">
        <v>229</v>
      </c>
      <c r="AT22" s="908">
        <v>266</v>
      </c>
      <c r="AU22" s="908">
        <v>173</v>
      </c>
      <c r="AV22" s="908">
        <v>93</v>
      </c>
      <c r="AW22" s="908">
        <v>303</v>
      </c>
      <c r="AX22" s="908">
        <v>186</v>
      </c>
      <c r="AY22" s="908">
        <v>117</v>
      </c>
      <c r="AZ22" s="908">
        <v>262</v>
      </c>
      <c r="BA22" s="908">
        <v>152</v>
      </c>
      <c r="BB22" s="908">
        <v>110</v>
      </c>
      <c r="BC22" s="908">
        <v>71</v>
      </c>
      <c r="BD22" s="908">
        <v>30</v>
      </c>
      <c r="BE22" s="911">
        <v>41</v>
      </c>
      <c r="BF22" s="912" t="s">
        <v>1155</v>
      </c>
    </row>
    <row r="23" spans="1:58" s="133" customFormat="1" ht="24.75" customHeight="1">
      <c r="A23" s="891" t="s">
        <v>1804</v>
      </c>
      <c r="B23" s="907">
        <v>21438</v>
      </c>
      <c r="C23" s="908">
        <v>11132</v>
      </c>
      <c r="D23" s="908">
        <v>10306</v>
      </c>
      <c r="E23" s="908">
        <v>12132</v>
      </c>
      <c r="F23" s="908">
        <v>6212</v>
      </c>
      <c r="G23" s="908">
        <v>5920</v>
      </c>
      <c r="H23" s="908">
        <v>1689</v>
      </c>
      <c r="I23" s="908">
        <v>840</v>
      </c>
      <c r="J23" s="908">
        <v>849</v>
      </c>
      <c r="K23" s="908">
        <v>231</v>
      </c>
      <c r="L23" s="908">
        <v>122</v>
      </c>
      <c r="M23" s="908">
        <v>109</v>
      </c>
      <c r="N23" s="908">
        <v>156</v>
      </c>
      <c r="O23" s="908">
        <v>92</v>
      </c>
      <c r="P23" s="908">
        <v>64</v>
      </c>
      <c r="Q23" s="908">
        <v>725</v>
      </c>
      <c r="R23" s="908">
        <v>394</v>
      </c>
      <c r="S23" s="908">
        <v>331</v>
      </c>
      <c r="T23" s="908">
        <v>153</v>
      </c>
      <c r="U23" s="908">
        <v>87</v>
      </c>
      <c r="V23" s="908">
        <v>66</v>
      </c>
      <c r="W23" s="908">
        <v>1118</v>
      </c>
      <c r="X23" s="908">
        <v>557</v>
      </c>
      <c r="Y23" s="908">
        <v>561</v>
      </c>
      <c r="Z23" s="908">
        <v>93</v>
      </c>
      <c r="AA23" s="908">
        <v>56</v>
      </c>
      <c r="AB23" s="908">
        <v>37</v>
      </c>
      <c r="AC23" s="908">
        <v>224</v>
      </c>
      <c r="AD23" s="908">
        <v>118</v>
      </c>
      <c r="AE23" s="908">
        <v>106</v>
      </c>
      <c r="AF23" s="909" t="s">
        <v>1156</v>
      </c>
      <c r="AG23" s="881" t="s">
        <v>1804</v>
      </c>
      <c r="AH23" s="910">
        <v>2951</v>
      </c>
      <c r="AI23" s="910">
        <v>1595</v>
      </c>
      <c r="AJ23" s="910">
        <v>1356</v>
      </c>
      <c r="AK23" s="910">
        <v>219</v>
      </c>
      <c r="AL23" s="910">
        <v>126</v>
      </c>
      <c r="AM23" s="910">
        <v>93</v>
      </c>
      <c r="AN23" s="910">
        <v>431</v>
      </c>
      <c r="AO23" s="910">
        <v>227</v>
      </c>
      <c r="AP23" s="910">
        <v>204</v>
      </c>
      <c r="AQ23" s="908">
        <v>467</v>
      </c>
      <c r="AR23" s="908">
        <v>242</v>
      </c>
      <c r="AS23" s="908">
        <v>225</v>
      </c>
      <c r="AT23" s="908">
        <v>261</v>
      </c>
      <c r="AU23" s="908">
        <v>140</v>
      </c>
      <c r="AV23" s="908">
        <v>121</v>
      </c>
      <c r="AW23" s="908">
        <v>275</v>
      </c>
      <c r="AX23" s="908">
        <v>144</v>
      </c>
      <c r="AY23" s="908">
        <v>131</v>
      </c>
      <c r="AZ23" s="908">
        <v>257</v>
      </c>
      <c r="BA23" s="908">
        <v>146</v>
      </c>
      <c r="BB23" s="908">
        <v>111</v>
      </c>
      <c r="BC23" s="908">
        <v>56</v>
      </c>
      <c r="BD23" s="908">
        <v>34</v>
      </c>
      <c r="BE23" s="911">
        <v>22</v>
      </c>
      <c r="BF23" s="912" t="s">
        <v>1156</v>
      </c>
    </row>
    <row r="24" spans="1:58" s="133" customFormat="1" ht="24.75" customHeight="1">
      <c r="A24" s="891" t="s">
        <v>1805</v>
      </c>
      <c r="B24" s="907">
        <v>19478</v>
      </c>
      <c r="C24" s="908">
        <v>10334</v>
      </c>
      <c r="D24" s="908">
        <v>9144</v>
      </c>
      <c r="E24" s="908">
        <v>11124</v>
      </c>
      <c r="F24" s="908">
        <v>5872</v>
      </c>
      <c r="G24" s="908">
        <v>5252</v>
      </c>
      <c r="H24" s="908">
        <v>1511</v>
      </c>
      <c r="I24" s="908">
        <v>765</v>
      </c>
      <c r="J24" s="908">
        <v>746</v>
      </c>
      <c r="K24" s="908">
        <v>205</v>
      </c>
      <c r="L24" s="908">
        <v>114</v>
      </c>
      <c r="M24" s="908">
        <v>91</v>
      </c>
      <c r="N24" s="908">
        <v>159</v>
      </c>
      <c r="O24" s="908">
        <v>85</v>
      </c>
      <c r="P24" s="908">
        <v>74</v>
      </c>
      <c r="Q24" s="908">
        <v>657</v>
      </c>
      <c r="R24" s="908">
        <v>357</v>
      </c>
      <c r="S24" s="908">
        <v>300</v>
      </c>
      <c r="T24" s="908">
        <v>156</v>
      </c>
      <c r="U24" s="908">
        <v>94</v>
      </c>
      <c r="V24" s="908">
        <v>62</v>
      </c>
      <c r="W24" s="908">
        <v>936</v>
      </c>
      <c r="X24" s="908">
        <v>516</v>
      </c>
      <c r="Y24" s="908">
        <v>420</v>
      </c>
      <c r="Z24" s="908">
        <v>99</v>
      </c>
      <c r="AA24" s="908">
        <v>58</v>
      </c>
      <c r="AB24" s="908">
        <v>41</v>
      </c>
      <c r="AC24" s="908">
        <v>250</v>
      </c>
      <c r="AD24" s="908">
        <v>125</v>
      </c>
      <c r="AE24" s="908">
        <v>125</v>
      </c>
      <c r="AF24" s="909" t="s">
        <v>1157</v>
      </c>
      <c r="AG24" s="881" t="s">
        <v>1805</v>
      </c>
      <c r="AH24" s="910">
        <v>2534</v>
      </c>
      <c r="AI24" s="910">
        <v>1357</v>
      </c>
      <c r="AJ24" s="910">
        <v>1177</v>
      </c>
      <c r="AK24" s="910">
        <v>206</v>
      </c>
      <c r="AL24" s="910">
        <v>119</v>
      </c>
      <c r="AM24" s="910">
        <v>87</v>
      </c>
      <c r="AN24" s="910">
        <v>406</v>
      </c>
      <c r="AO24" s="910">
        <v>210</v>
      </c>
      <c r="AP24" s="910">
        <v>196</v>
      </c>
      <c r="AQ24" s="908">
        <v>388</v>
      </c>
      <c r="AR24" s="908">
        <v>187</v>
      </c>
      <c r="AS24" s="908">
        <v>201</v>
      </c>
      <c r="AT24" s="908">
        <v>244</v>
      </c>
      <c r="AU24" s="908">
        <v>139</v>
      </c>
      <c r="AV24" s="908">
        <v>105</v>
      </c>
      <c r="AW24" s="908">
        <v>284</v>
      </c>
      <c r="AX24" s="908">
        <v>165</v>
      </c>
      <c r="AY24" s="908">
        <v>119</v>
      </c>
      <c r="AZ24" s="908">
        <v>259</v>
      </c>
      <c r="BA24" s="908">
        <v>145</v>
      </c>
      <c r="BB24" s="908">
        <v>114</v>
      </c>
      <c r="BC24" s="908">
        <v>60</v>
      </c>
      <c r="BD24" s="908">
        <v>26</v>
      </c>
      <c r="BE24" s="911">
        <v>34</v>
      </c>
      <c r="BF24" s="912" t="s">
        <v>1157</v>
      </c>
    </row>
    <row r="25" spans="1:58" s="133" customFormat="1" ht="24.75" customHeight="1">
      <c r="A25" s="891" t="s">
        <v>1806</v>
      </c>
      <c r="B25" s="907">
        <v>22955</v>
      </c>
      <c r="C25" s="908">
        <v>12150</v>
      </c>
      <c r="D25" s="908">
        <v>10805</v>
      </c>
      <c r="E25" s="908">
        <v>12598</v>
      </c>
      <c r="F25" s="908">
        <v>6501</v>
      </c>
      <c r="G25" s="908">
        <v>6097</v>
      </c>
      <c r="H25" s="908">
        <v>1834</v>
      </c>
      <c r="I25" s="908">
        <v>945</v>
      </c>
      <c r="J25" s="908">
        <v>889</v>
      </c>
      <c r="K25" s="908">
        <v>225</v>
      </c>
      <c r="L25" s="908">
        <v>136</v>
      </c>
      <c r="M25" s="908">
        <v>89</v>
      </c>
      <c r="N25" s="908">
        <v>168</v>
      </c>
      <c r="O25" s="908">
        <v>108</v>
      </c>
      <c r="P25" s="908">
        <v>60</v>
      </c>
      <c r="Q25" s="908">
        <v>766</v>
      </c>
      <c r="R25" s="908">
        <v>419</v>
      </c>
      <c r="S25" s="908">
        <v>347</v>
      </c>
      <c r="T25" s="908">
        <v>146</v>
      </c>
      <c r="U25" s="908">
        <v>86</v>
      </c>
      <c r="V25" s="908">
        <v>60</v>
      </c>
      <c r="W25" s="908">
        <v>1331</v>
      </c>
      <c r="X25" s="908">
        <v>703</v>
      </c>
      <c r="Y25" s="908">
        <v>628</v>
      </c>
      <c r="Z25" s="908">
        <v>138</v>
      </c>
      <c r="AA25" s="908">
        <v>79</v>
      </c>
      <c r="AB25" s="908">
        <v>59</v>
      </c>
      <c r="AC25" s="908">
        <v>335</v>
      </c>
      <c r="AD25" s="908">
        <v>166</v>
      </c>
      <c r="AE25" s="908">
        <v>169</v>
      </c>
      <c r="AF25" s="909" t="s">
        <v>1158</v>
      </c>
      <c r="AG25" s="881" t="s">
        <v>1806</v>
      </c>
      <c r="AH25" s="910">
        <v>3197</v>
      </c>
      <c r="AI25" s="910">
        <v>1732</v>
      </c>
      <c r="AJ25" s="910">
        <v>1465</v>
      </c>
      <c r="AK25" s="910">
        <v>232</v>
      </c>
      <c r="AL25" s="910">
        <v>134</v>
      </c>
      <c r="AM25" s="910">
        <v>98</v>
      </c>
      <c r="AN25" s="910">
        <v>509</v>
      </c>
      <c r="AO25" s="910">
        <v>281</v>
      </c>
      <c r="AP25" s="910">
        <v>228</v>
      </c>
      <c r="AQ25" s="908">
        <v>484</v>
      </c>
      <c r="AR25" s="908">
        <v>259</v>
      </c>
      <c r="AS25" s="908">
        <v>225</v>
      </c>
      <c r="AT25" s="908">
        <v>293</v>
      </c>
      <c r="AU25" s="908">
        <v>166</v>
      </c>
      <c r="AV25" s="908">
        <v>127</v>
      </c>
      <c r="AW25" s="908">
        <v>310</v>
      </c>
      <c r="AX25" s="908">
        <v>193</v>
      </c>
      <c r="AY25" s="908">
        <v>117</v>
      </c>
      <c r="AZ25" s="908">
        <v>304</v>
      </c>
      <c r="BA25" s="908">
        <v>191</v>
      </c>
      <c r="BB25" s="908">
        <v>113</v>
      </c>
      <c r="BC25" s="908">
        <v>85</v>
      </c>
      <c r="BD25" s="908">
        <v>51</v>
      </c>
      <c r="BE25" s="911">
        <v>34</v>
      </c>
      <c r="BF25" s="912" t="s">
        <v>1158</v>
      </c>
    </row>
    <row r="26" spans="1:58" s="133" customFormat="1" ht="24.75" customHeight="1">
      <c r="A26" s="891" t="s">
        <v>1807</v>
      </c>
      <c r="B26" s="907">
        <v>20524</v>
      </c>
      <c r="C26" s="908">
        <v>10927</v>
      </c>
      <c r="D26" s="908">
        <v>9597</v>
      </c>
      <c r="E26" s="908">
        <v>11852</v>
      </c>
      <c r="F26" s="908">
        <v>6158</v>
      </c>
      <c r="G26" s="908">
        <v>5694</v>
      </c>
      <c r="H26" s="908">
        <v>1448</v>
      </c>
      <c r="I26" s="908">
        <v>775</v>
      </c>
      <c r="J26" s="908">
        <v>673</v>
      </c>
      <c r="K26" s="908">
        <v>262</v>
      </c>
      <c r="L26" s="908">
        <v>145</v>
      </c>
      <c r="M26" s="908">
        <v>117</v>
      </c>
      <c r="N26" s="908">
        <v>157</v>
      </c>
      <c r="O26" s="908">
        <v>99</v>
      </c>
      <c r="P26" s="908">
        <v>58</v>
      </c>
      <c r="Q26" s="908">
        <v>640</v>
      </c>
      <c r="R26" s="908">
        <v>356</v>
      </c>
      <c r="S26" s="908">
        <v>284</v>
      </c>
      <c r="T26" s="908">
        <v>138</v>
      </c>
      <c r="U26" s="908">
        <v>76</v>
      </c>
      <c r="V26" s="908">
        <v>62</v>
      </c>
      <c r="W26" s="908">
        <v>1089</v>
      </c>
      <c r="X26" s="908">
        <v>574</v>
      </c>
      <c r="Y26" s="908">
        <v>515</v>
      </c>
      <c r="Z26" s="908">
        <v>118</v>
      </c>
      <c r="AA26" s="908">
        <v>72</v>
      </c>
      <c r="AB26" s="908">
        <v>46</v>
      </c>
      <c r="AC26" s="908">
        <v>242</v>
      </c>
      <c r="AD26" s="908">
        <v>127</v>
      </c>
      <c r="AE26" s="908">
        <v>115</v>
      </c>
      <c r="AF26" s="909" t="s">
        <v>1159</v>
      </c>
      <c r="AG26" s="881" t="s">
        <v>1807</v>
      </c>
      <c r="AH26" s="910">
        <v>2781</v>
      </c>
      <c r="AI26" s="910">
        <v>1525</v>
      </c>
      <c r="AJ26" s="910">
        <v>1256</v>
      </c>
      <c r="AK26" s="910">
        <v>192</v>
      </c>
      <c r="AL26" s="910">
        <v>110</v>
      </c>
      <c r="AM26" s="910">
        <v>82</v>
      </c>
      <c r="AN26" s="910">
        <v>425</v>
      </c>
      <c r="AO26" s="910">
        <v>247</v>
      </c>
      <c r="AP26" s="910">
        <v>178</v>
      </c>
      <c r="AQ26" s="908">
        <v>356</v>
      </c>
      <c r="AR26" s="908">
        <v>196</v>
      </c>
      <c r="AS26" s="908">
        <v>160</v>
      </c>
      <c r="AT26" s="908">
        <v>259</v>
      </c>
      <c r="AU26" s="908">
        <v>141</v>
      </c>
      <c r="AV26" s="908">
        <v>118</v>
      </c>
      <c r="AW26" s="908">
        <v>265</v>
      </c>
      <c r="AX26" s="908">
        <v>139</v>
      </c>
      <c r="AY26" s="908">
        <v>126</v>
      </c>
      <c r="AZ26" s="908">
        <v>244</v>
      </c>
      <c r="BA26" s="908">
        <v>150</v>
      </c>
      <c r="BB26" s="908">
        <v>94</v>
      </c>
      <c r="BC26" s="908">
        <v>56</v>
      </c>
      <c r="BD26" s="908">
        <v>37</v>
      </c>
      <c r="BE26" s="911">
        <v>19</v>
      </c>
      <c r="BF26" s="912" t="s">
        <v>1159</v>
      </c>
    </row>
    <row r="27" spans="1:58" s="2" customFormat="1" ht="24.75" customHeight="1">
      <c r="A27" s="891" t="s">
        <v>1808</v>
      </c>
      <c r="B27" s="907">
        <v>22619</v>
      </c>
      <c r="C27" s="908">
        <v>11953</v>
      </c>
      <c r="D27" s="908">
        <v>10666</v>
      </c>
      <c r="E27" s="908">
        <v>13059</v>
      </c>
      <c r="F27" s="908">
        <v>6860</v>
      </c>
      <c r="G27" s="908">
        <v>6199</v>
      </c>
      <c r="H27" s="908">
        <v>1662</v>
      </c>
      <c r="I27" s="908">
        <v>838</v>
      </c>
      <c r="J27" s="908">
        <v>824</v>
      </c>
      <c r="K27" s="908">
        <v>254</v>
      </c>
      <c r="L27" s="908">
        <v>140</v>
      </c>
      <c r="M27" s="908">
        <v>114</v>
      </c>
      <c r="N27" s="908">
        <v>192</v>
      </c>
      <c r="O27" s="908">
        <v>127</v>
      </c>
      <c r="P27" s="908">
        <v>65</v>
      </c>
      <c r="Q27" s="908">
        <v>634</v>
      </c>
      <c r="R27" s="908">
        <v>339</v>
      </c>
      <c r="S27" s="908">
        <v>295</v>
      </c>
      <c r="T27" s="908">
        <v>152</v>
      </c>
      <c r="U27" s="908">
        <v>90</v>
      </c>
      <c r="V27" s="908">
        <v>62</v>
      </c>
      <c r="W27" s="908">
        <v>1264</v>
      </c>
      <c r="X27" s="908">
        <v>658</v>
      </c>
      <c r="Y27" s="908">
        <v>606</v>
      </c>
      <c r="Z27" s="908">
        <v>109</v>
      </c>
      <c r="AA27" s="908">
        <v>63</v>
      </c>
      <c r="AB27" s="908">
        <v>46</v>
      </c>
      <c r="AC27" s="908">
        <v>290</v>
      </c>
      <c r="AD27" s="908">
        <v>144</v>
      </c>
      <c r="AE27" s="908">
        <v>146</v>
      </c>
      <c r="AF27" s="909" t="s">
        <v>124</v>
      </c>
      <c r="AG27" s="881" t="s">
        <v>1808</v>
      </c>
      <c r="AH27" s="910">
        <v>2934</v>
      </c>
      <c r="AI27" s="910">
        <v>1560</v>
      </c>
      <c r="AJ27" s="910">
        <v>1374</v>
      </c>
      <c r="AK27" s="910">
        <v>197</v>
      </c>
      <c r="AL27" s="910">
        <v>109</v>
      </c>
      <c r="AM27" s="910">
        <v>88</v>
      </c>
      <c r="AN27" s="910">
        <v>468</v>
      </c>
      <c r="AO27" s="910">
        <v>243</v>
      </c>
      <c r="AP27" s="910">
        <v>225</v>
      </c>
      <c r="AQ27" s="908">
        <v>512</v>
      </c>
      <c r="AR27" s="908">
        <v>277</v>
      </c>
      <c r="AS27" s="908">
        <v>235</v>
      </c>
      <c r="AT27" s="908">
        <v>254</v>
      </c>
      <c r="AU27" s="908">
        <v>147</v>
      </c>
      <c r="AV27" s="908">
        <v>107</v>
      </c>
      <c r="AW27" s="908">
        <v>279</v>
      </c>
      <c r="AX27" s="908">
        <v>164</v>
      </c>
      <c r="AY27" s="908">
        <v>115</v>
      </c>
      <c r="AZ27" s="908">
        <v>300</v>
      </c>
      <c r="BA27" s="908">
        <v>164</v>
      </c>
      <c r="BB27" s="908">
        <v>136</v>
      </c>
      <c r="BC27" s="908">
        <v>59</v>
      </c>
      <c r="BD27" s="908">
        <v>30</v>
      </c>
      <c r="BE27" s="911">
        <v>29</v>
      </c>
      <c r="BF27" s="912" t="s">
        <v>124</v>
      </c>
    </row>
    <row r="28" spans="1:58" s="2" customFormat="1" ht="24.75" customHeight="1">
      <c r="A28" s="891" t="s">
        <v>1809</v>
      </c>
      <c r="B28" s="907">
        <v>25035</v>
      </c>
      <c r="C28" s="908">
        <v>13084</v>
      </c>
      <c r="D28" s="908">
        <v>11951</v>
      </c>
      <c r="E28" s="908">
        <v>14948</v>
      </c>
      <c r="F28" s="908">
        <v>7686</v>
      </c>
      <c r="G28" s="908">
        <v>7262</v>
      </c>
      <c r="H28" s="908">
        <v>1735</v>
      </c>
      <c r="I28" s="908">
        <v>872</v>
      </c>
      <c r="J28" s="908">
        <v>863</v>
      </c>
      <c r="K28" s="908">
        <v>288</v>
      </c>
      <c r="L28" s="908">
        <v>151</v>
      </c>
      <c r="M28" s="908">
        <v>137</v>
      </c>
      <c r="N28" s="908">
        <v>185</v>
      </c>
      <c r="O28" s="908">
        <v>99</v>
      </c>
      <c r="P28" s="908">
        <v>86</v>
      </c>
      <c r="Q28" s="908">
        <v>684</v>
      </c>
      <c r="R28" s="908">
        <v>372</v>
      </c>
      <c r="S28" s="908">
        <v>312</v>
      </c>
      <c r="T28" s="908">
        <v>162</v>
      </c>
      <c r="U28" s="908">
        <v>96</v>
      </c>
      <c r="V28" s="908">
        <v>66</v>
      </c>
      <c r="W28" s="908">
        <v>1274</v>
      </c>
      <c r="X28" s="908">
        <v>684</v>
      </c>
      <c r="Y28" s="908">
        <v>590</v>
      </c>
      <c r="Z28" s="908">
        <v>129</v>
      </c>
      <c r="AA28" s="908">
        <v>81</v>
      </c>
      <c r="AB28" s="908">
        <v>48</v>
      </c>
      <c r="AC28" s="908">
        <v>313</v>
      </c>
      <c r="AD28" s="908">
        <v>158</v>
      </c>
      <c r="AE28" s="908">
        <v>155</v>
      </c>
      <c r="AF28" s="909" t="s">
        <v>125</v>
      </c>
      <c r="AG28" s="881" t="s">
        <v>1809</v>
      </c>
      <c r="AH28" s="910">
        <v>3201</v>
      </c>
      <c r="AI28" s="910">
        <v>1721</v>
      </c>
      <c r="AJ28" s="910">
        <v>1480</v>
      </c>
      <c r="AK28" s="910">
        <v>251</v>
      </c>
      <c r="AL28" s="910">
        <v>152</v>
      </c>
      <c r="AM28" s="910">
        <v>99</v>
      </c>
      <c r="AN28" s="910">
        <v>456</v>
      </c>
      <c r="AO28" s="910">
        <v>237</v>
      </c>
      <c r="AP28" s="910">
        <v>219</v>
      </c>
      <c r="AQ28" s="908">
        <v>490</v>
      </c>
      <c r="AR28" s="908">
        <v>260</v>
      </c>
      <c r="AS28" s="908">
        <v>230</v>
      </c>
      <c r="AT28" s="908">
        <v>272</v>
      </c>
      <c r="AU28" s="908">
        <v>142</v>
      </c>
      <c r="AV28" s="908">
        <v>130</v>
      </c>
      <c r="AW28" s="908">
        <v>273</v>
      </c>
      <c r="AX28" s="908">
        <v>167</v>
      </c>
      <c r="AY28" s="908">
        <v>106</v>
      </c>
      <c r="AZ28" s="908">
        <v>303</v>
      </c>
      <c r="BA28" s="908">
        <v>166</v>
      </c>
      <c r="BB28" s="908">
        <v>137</v>
      </c>
      <c r="BC28" s="908">
        <v>71</v>
      </c>
      <c r="BD28" s="908">
        <v>40</v>
      </c>
      <c r="BE28" s="911">
        <v>31</v>
      </c>
      <c r="BF28" s="912" t="s">
        <v>125</v>
      </c>
    </row>
    <row r="29" spans="1:58" s="434" customFormat="1" ht="24.75" customHeight="1">
      <c r="A29" s="891" t="s">
        <v>1810</v>
      </c>
      <c r="B29" s="907">
        <v>27160</v>
      </c>
      <c r="C29" s="908">
        <v>14104</v>
      </c>
      <c r="D29" s="908">
        <v>13056</v>
      </c>
      <c r="E29" s="908">
        <v>14816</v>
      </c>
      <c r="F29" s="908">
        <v>7521</v>
      </c>
      <c r="G29" s="908">
        <v>7295</v>
      </c>
      <c r="H29" s="908">
        <v>1969</v>
      </c>
      <c r="I29" s="908">
        <v>1031</v>
      </c>
      <c r="J29" s="908">
        <v>938</v>
      </c>
      <c r="K29" s="908">
        <v>317</v>
      </c>
      <c r="L29" s="908">
        <v>157</v>
      </c>
      <c r="M29" s="908">
        <v>160</v>
      </c>
      <c r="N29" s="908">
        <v>209</v>
      </c>
      <c r="O29" s="908">
        <v>118</v>
      </c>
      <c r="P29" s="908">
        <v>91</v>
      </c>
      <c r="Q29" s="908">
        <v>804</v>
      </c>
      <c r="R29" s="908">
        <v>434</v>
      </c>
      <c r="S29" s="908">
        <v>370</v>
      </c>
      <c r="T29" s="908">
        <v>186</v>
      </c>
      <c r="U29" s="908">
        <v>104</v>
      </c>
      <c r="V29" s="908">
        <v>82</v>
      </c>
      <c r="W29" s="908">
        <v>1912</v>
      </c>
      <c r="X29" s="908">
        <v>1011</v>
      </c>
      <c r="Y29" s="908">
        <v>901</v>
      </c>
      <c r="Z29" s="908">
        <v>151</v>
      </c>
      <c r="AA29" s="908">
        <v>84</v>
      </c>
      <c r="AB29" s="908">
        <v>67</v>
      </c>
      <c r="AC29" s="908">
        <v>437</v>
      </c>
      <c r="AD29" s="908">
        <v>218</v>
      </c>
      <c r="AE29" s="908">
        <v>219</v>
      </c>
      <c r="AF29" s="909" t="s">
        <v>126</v>
      </c>
      <c r="AG29" s="881" t="s">
        <v>1810</v>
      </c>
      <c r="AH29" s="910">
        <v>3650</v>
      </c>
      <c r="AI29" s="910">
        <v>1956</v>
      </c>
      <c r="AJ29" s="910">
        <v>1694</v>
      </c>
      <c r="AK29" s="910">
        <v>300</v>
      </c>
      <c r="AL29" s="910">
        <v>175</v>
      </c>
      <c r="AM29" s="910">
        <v>125</v>
      </c>
      <c r="AN29" s="910">
        <v>589</v>
      </c>
      <c r="AO29" s="910">
        <v>302</v>
      </c>
      <c r="AP29" s="910">
        <v>287</v>
      </c>
      <c r="AQ29" s="908">
        <v>666</v>
      </c>
      <c r="AR29" s="908">
        <v>360</v>
      </c>
      <c r="AS29" s="908">
        <v>306</v>
      </c>
      <c r="AT29" s="908">
        <v>296</v>
      </c>
      <c r="AU29" s="908">
        <v>167</v>
      </c>
      <c r="AV29" s="908">
        <v>129</v>
      </c>
      <c r="AW29" s="908">
        <v>361</v>
      </c>
      <c r="AX29" s="908">
        <v>206</v>
      </c>
      <c r="AY29" s="908">
        <v>155</v>
      </c>
      <c r="AZ29" s="908">
        <v>423</v>
      </c>
      <c r="BA29" s="908">
        <v>222</v>
      </c>
      <c r="BB29" s="908">
        <v>201</v>
      </c>
      <c r="BC29" s="908">
        <v>74</v>
      </c>
      <c r="BD29" s="908">
        <v>38</v>
      </c>
      <c r="BE29" s="911">
        <v>36</v>
      </c>
      <c r="BF29" s="912" t="s">
        <v>126</v>
      </c>
    </row>
    <row r="30" spans="1:58" s="434" customFormat="1" ht="9" customHeight="1" thickBot="1">
      <c r="A30" s="913"/>
      <c r="B30" s="914"/>
      <c r="C30" s="915"/>
      <c r="D30" s="915"/>
      <c r="E30" s="915"/>
      <c r="F30" s="915"/>
      <c r="G30" s="915"/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5"/>
      <c r="X30" s="915"/>
      <c r="Y30" s="915"/>
      <c r="Z30" s="915"/>
      <c r="AA30" s="915"/>
      <c r="AB30" s="915"/>
      <c r="AC30" s="915"/>
      <c r="AD30" s="915"/>
      <c r="AE30" s="915"/>
      <c r="AF30" s="916"/>
      <c r="AG30" s="917"/>
      <c r="AH30" s="915"/>
      <c r="AI30" s="915"/>
      <c r="AJ30" s="915"/>
      <c r="AK30" s="915"/>
      <c r="AL30" s="915"/>
      <c r="AM30" s="915"/>
      <c r="AN30" s="915"/>
      <c r="AO30" s="915"/>
      <c r="AP30" s="915"/>
      <c r="AQ30" s="915"/>
      <c r="AR30" s="915"/>
      <c r="AS30" s="915"/>
      <c r="AT30" s="915"/>
      <c r="AU30" s="915"/>
      <c r="AV30" s="915"/>
      <c r="AW30" s="915"/>
      <c r="AX30" s="915"/>
      <c r="AY30" s="915"/>
      <c r="AZ30" s="915"/>
      <c r="BA30" s="915"/>
      <c r="BB30" s="915"/>
      <c r="BC30" s="915"/>
      <c r="BD30" s="915"/>
      <c r="BE30" s="918"/>
      <c r="BF30" s="919"/>
    </row>
    <row r="31" spans="1:58" s="434" customFormat="1" ht="9.75" customHeight="1" thickTop="1">
      <c r="A31" s="920"/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1"/>
      <c r="T31" s="921"/>
      <c r="U31" s="921"/>
      <c r="V31" s="921"/>
      <c r="W31" s="921"/>
      <c r="X31" s="921"/>
      <c r="Y31" s="921"/>
      <c r="Z31" s="921"/>
      <c r="AA31" s="921"/>
      <c r="AB31" s="921"/>
      <c r="AC31" s="921"/>
      <c r="AD31" s="921"/>
      <c r="AE31" s="921"/>
      <c r="AF31" s="922"/>
      <c r="AG31" s="920"/>
      <c r="AH31" s="921"/>
      <c r="AI31" s="921"/>
      <c r="AJ31" s="921"/>
      <c r="AK31" s="921"/>
      <c r="AL31" s="921"/>
      <c r="AM31" s="921"/>
      <c r="AN31" s="921"/>
      <c r="AO31" s="921"/>
      <c r="AP31" s="921"/>
      <c r="AQ31" s="921"/>
      <c r="AR31" s="921"/>
      <c r="AS31" s="921"/>
      <c r="AT31" s="921"/>
      <c r="AU31" s="921"/>
      <c r="AV31" s="921"/>
      <c r="AW31" s="921"/>
      <c r="AX31" s="921"/>
      <c r="AY31" s="921"/>
      <c r="AZ31" s="921"/>
      <c r="BA31" s="921"/>
      <c r="BB31" s="921"/>
      <c r="BC31" s="921"/>
      <c r="BD31" s="921"/>
      <c r="BE31" s="921"/>
      <c r="BF31" s="922"/>
    </row>
    <row r="32" spans="1:58" s="434" customFormat="1" ht="12" customHeight="1">
      <c r="A32" s="1319" t="s">
        <v>1119</v>
      </c>
      <c r="B32" s="1319"/>
      <c r="C32" s="1319"/>
      <c r="D32" s="1319"/>
      <c r="E32" s="1319"/>
      <c r="F32" s="1319"/>
      <c r="G32" s="921"/>
      <c r="H32" s="921"/>
      <c r="I32" s="921"/>
      <c r="J32" s="921"/>
      <c r="K32" s="921"/>
      <c r="L32" s="921"/>
      <c r="M32" s="921"/>
      <c r="N32" s="921"/>
      <c r="O32" s="921"/>
      <c r="P32" s="921"/>
      <c r="Q32" s="117" t="s">
        <v>1793</v>
      </c>
      <c r="R32" s="921"/>
      <c r="S32" s="921"/>
      <c r="T32" s="921"/>
      <c r="U32" s="921"/>
      <c r="V32" s="921"/>
      <c r="W32" s="921"/>
      <c r="X32" s="921"/>
      <c r="Y32" s="921"/>
      <c r="Z32" s="921"/>
      <c r="AA32" s="921"/>
      <c r="AB32" s="921"/>
      <c r="AC32" s="921"/>
      <c r="AD32" s="921"/>
      <c r="AE32" s="921"/>
      <c r="AF32" s="922"/>
      <c r="AG32" s="1319" t="s">
        <v>1119</v>
      </c>
      <c r="AH32" s="1319"/>
      <c r="AI32" s="1319"/>
      <c r="AJ32" s="1319"/>
      <c r="AK32" s="1319"/>
      <c r="AL32" s="1319"/>
      <c r="AM32" s="921"/>
      <c r="AN32" s="921"/>
      <c r="AO32" s="921"/>
      <c r="AP32" s="921"/>
      <c r="AQ32" s="921"/>
      <c r="AR32" s="921"/>
      <c r="AS32" s="921"/>
      <c r="AT32" s="117" t="s">
        <v>1793</v>
      </c>
      <c r="AU32" s="921"/>
      <c r="AV32" s="921"/>
      <c r="AW32" s="921"/>
      <c r="AX32" s="921"/>
      <c r="AY32" s="921"/>
      <c r="AZ32" s="921"/>
      <c r="BA32" s="921"/>
      <c r="BB32" s="921"/>
      <c r="BC32" s="921"/>
      <c r="BD32" s="921"/>
      <c r="BE32" s="921"/>
      <c r="BF32" s="922"/>
    </row>
    <row r="33" spans="1:58" s="434" customFormat="1" ht="12" customHeight="1">
      <c r="A33" s="923" t="s">
        <v>1347</v>
      </c>
      <c r="B33" s="119"/>
      <c r="C33" s="119"/>
      <c r="D33" s="119"/>
      <c r="E33" s="119"/>
      <c r="F33" s="119"/>
      <c r="G33" s="921"/>
      <c r="H33" s="921"/>
      <c r="I33" s="921"/>
      <c r="J33" s="921"/>
      <c r="K33" s="921"/>
      <c r="L33" s="921"/>
      <c r="M33" s="921"/>
      <c r="N33" s="921"/>
      <c r="O33" s="921"/>
      <c r="P33" s="921"/>
      <c r="Q33" s="924" t="s">
        <v>1349</v>
      </c>
      <c r="R33" s="921"/>
      <c r="S33" s="921"/>
      <c r="T33" s="921"/>
      <c r="U33" s="921"/>
      <c r="V33" s="921"/>
      <c r="W33" s="921"/>
      <c r="X33" s="921"/>
      <c r="Y33" s="921"/>
      <c r="Z33" s="921"/>
      <c r="AA33" s="921"/>
      <c r="AB33" s="921"/>
      <c r="AC33" s="921"/>
      <c r="AD33" s="921"/>
      <c r="AE33" s="921"/>
      <c r="AF33" s="922"/>
      <c r="AG33" s="923" t="s">
        <v>1347</v>
      </c>
      <c r="AH33" s="119"/>
      <c r="AI33" s="119"/>
      <c r="AJ33" s="119"/>
      <c r="AK33" s="119"/>
      <c r="AL33" s="119"/>
      <c r="AM33" s="921"/>
      <c r="AN33" s="921"/>
      <c r="AO33" s="921"/>
      <c r="AP33" s="921"/>
      <c r="AQ33" s="921"/>
      <c r="AR33" s="921"/>
      <c r="AS33" s="921"/>
      <c r="AT33" s="924" t="s">
        <v>1349</v>
      </c>
      <c r="AU33" s="921"/>
      <c r="AV33" s="921"/>
      <c r="AW33" s="921"/>
      <c r="AX33" s="921"/>
      <c r="AY33" s="921"/>
      <c r="AZ33" s="921"/>
      <c r="BA33" s="921"/>
      <c r="BB33" s="921"/>
      <c r="BC33" s="921"/>
      <c r="BD33" s="921"/>
      <c r="BE33" s="921"/>
      <c r="BF33" s="922"/>
    </row>
    <row r="34" spans="1:38" s="434" customFormat="1" ht="12" customHeight="1">
      <c r="A34" s="923" t="s">
        <v>1348</v>
      </c>
      <c r="B34" s="925"/>
      <c r="C34" s="925"/>
      <c r="D34" s="925"/>
      <c r="E34" s="925"/>
      <c r="F34" s="925"/>
      <c r="G34" s="925"/>
      <c r="H34" s="925"/>
      <c r="I34" s="925"/>
      <c r="J34" s="925"/>
      <c r="K34" s="925"/>
      <c r="L34" s="925"/>
      <c r="M34" s="925"/>
      <c r="N34" s="925"/>
      <c r="O34" s="925"/>
      <c r="P34" s="925"/>
      <c r="Q34" s="434" t="s">
        <v>1350</v>
      </c>
      <c r="R34" s="924"/>
      <c r="S34" s="924"/>
      <c r="T34" s="924"/>
      <c r="U34" s="924"/>
      <c r="W34" s="924"/>
      <c r="X34" s="924"/>
      <c r="Y34" s="924"/>
      <c r="Z34" s="924"/>
      <c r="AA34" s="924"/>
      <c r="AB34" s="924"/>
      <c r="AC34" s="924"/>
      <c r="AH34" s="925"/>
      <c r="AI34" s="925"/>
      <c r="AJ34" s="925"/>
      <c r="AK34" s="925"/>
      <c r="AL34" s="925"/>
    </row>
    <row r="35" spans="2:29" s="133" customFormat="1" ht="12"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</row>
  </sheetData>
  <sheetProtection/>
  <mergeCells count="6">
    <mergeCell ref="AT3:BF3"/>
    <mergeCell ref="A32:F32"/>
    <mergeCell ref="AG32:AL32"/>
    <mergeCell ref="A3:P3"/>
    <mergeCell ref="Q3:AF3"/>
    <mergeCell ref="AG3:AS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16" max="65535" man="1"/>
    <brk id="32" max="65535" man="1"/>
    <brk id="4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BF35"/>
  <sheetViews>
    <sheetView view="pageBreakPreview" zoomScaleNormal="115" zoomScaleSheetLayoutView="100" zoomScalePageLayoutView="0" workbookViewId="0" topLeftCell="A1">
      <pane xSplit="1" ySplit="7" topLeftCell="AD8" activePane="bottomRight" state="frozen"/>
      <selection pane="topLeft" activeCell="E24" sqref="E24"/>
      <selection pane="topRight" activeCell="A1" sqref="A1"/>
      <selection pane="bottomLeft" activeCell="A1" sqref="A1"/>
      <selection pane="bottomRight" activeCell="AK2" sqref="AK2"/>
    </sheetView>
  </sheetViews>
  <sheetFormatPr defaultColWidth="7.99609375" defaultRowHeight="13.5"/>
  <cols>
    <col min="1" max="1" width="4.99609375" style="235" customWidth="1"/>
    <col min="2" max="5" width="4.88671875" style="926" customWidth="1"/>
    <col min="6" max="10" width="4.21484375" style="926" customWidth="1"/>
    <col min="11" max="16" width="3.6640625" style="926" customWidth="1"/>
    <col min="17" max="17" width="4.6640625" style="926" customWidth="1"/>
    <col min="18" max="19" width="3.88671875" style="926" customWidth="1"/>
    <col min="20" max="20" width="4.5546875" style="926" customWidth="1"/>
    <col min="21" max="21" width="3.77734375" style="926" customWidth="1"/>
    <col min="22" max="22" width="3.88671875" style="926" customWidth="1"/>
    <col min="23" max="25" width="4.5546875" style="926" customWidth="1"/>
    <col min="26" max="26" width="3.99609375" style="926" customWidth="1"/>
    <col min="27" max="27" width="3.77734375" style="926" customWidth="1"/>
    <col min="28" max="28" width="3.88671875" style="926" customWidth="1"/>
    <col min="29" max="29" width="3.99609375" style="926" customWidth="1"/>
    <col min="30" max="30" width="3.88671875" style="235" customWidth="1"/>
    <col min="31" max="31" width="3.99609375" style="235" customWidth="1"/>
    <col min="32" max="34" width="5.77734375" style="235" customWidth="1"/>
    <col min="35" max="36" width="4.99609375" style="235" customWidth="1"/>
    <col min="37" max="37" width="5.77734375" style="235" customWidth="1"/>
    <col min="38" max="39" width="4.99609375" style="235" customWidth="1"/>
    <col min="40" max="40" width="5.99609375" style="235" customWidth="1"/>
    <col min="41" max="42" width="4.77734375" style="235" customWidth="1"/>
    <col min="43" max="43" width="4.99609375" style="235" customWidth="1"/>
    <col min="44" max="44" width="4.77734375" style="235" customWidth="1"/>
    <col min="45" max="45" width="4.88671875" style="235" customWidth="1"/>
    <col min="46" max="46" width="5.77734375" style="235" customWidth="1"/>
    <col min="47" max="48" width="4.99609375" style="235" customWidth="1"/>
    <col min="49" max="49" width="5.77734375" style="235" customWidth="1"/>
    <col min="50" max="51" width="4.99609375" style="235" customWidth="1"/>
    <col min="52" max="52" width="5.77734375" style="235" customWidth="1"/>
    <col min="53" max="54" width="4.99609375" style="235" customWidth="1"/>
    <col min="55" max="57" width="4.77734375" style="235" customWidth="1"/>
    <col min="58" max="58" width="5.88671875" style="235" customWidth="1"/>
    <col min="59" max="16384" width="7.99609375" style="235" customWidth="1"/>
  </cols>
  <sheetData>
    <row r="1" spans="1:58" s="133" customFormat="1" ht="11.25" customHeight="1">
      <c r="A1" s="121" t="s">
        <v>1266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847"/>
      <c r="AF1" s="1038" t="s">
        <v>1267</v>
      </c>
      <c r="AG1" s="121" t="s">
        <v>1268</v>
      </c>
      <c r="BF1" s="1038" t="s">
        <v>1269</v>
      </c>
    </row>
    <row r="2" spans="2:29" s="133" customFormat="1" ht="12"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</row>
    <row r="3" spans="1:58" s="848" customFormat="1" ht="21.75" customHeight="1">
      <c r="A3" s="1301" t="s">
        <v>1811</v>
      </c>
      <c r="B3" s="1301"/>
      <c r="C3" s="1301"/>
      <c r="D3" s="1301"/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404" t="s">
        <v>1812</v>
      </c>
      <c r="R3" s="1404"/>
      <c r="S3" s="1404"/>
      <c r="T3" s="1404"/>
      <c r="U3" s="1404"/>
      <c r="V3" s="1404"/>
      <c r="W3" s="1404"/>
      <c r="X3" s="1404"/>
      <c r="Y3" s="1404"/>
      <c r="Z3" s="1404"/>
      <c r="AA3" s="1404"/>
      <c r="AB3" s="1404"/>
      <c r="AC3" s="1404"/>
      <c r="AD3" s="1404"/>
      <c r="AE3" s="1404"/>
      <c r="AF3" s="1404"/>
      <c r="AG3" s="1301" t="s">
        <v>1813</v>
      </c>
      <c r="AH3" s="1301"/>
      <c r="AI3" s="1301"/>
      <c r="AJ3" s="1301"/>
      <c r="AK3" s="1301"/>
      <c r="AL3" s="1301"/>
      <c r="AM3" s="1301"/>
      <c r="AN3" s="1301"/>
      <c r="AO3" s="1301"/>
      <c r="AP3" s="1301"/>
      <c r="AQ3" s="1301"/>
      <c r="AR3" s="1301"/>
      <c r="AS3" s="1301"/>
      <c r="AT3" s="1293" t="s">
        <v>1814</v>
      </c>
      <c r="AU3" s="1293"/>
      <c r="AV3" s="1293"/>
      <c r="AW3" s="1293"/>
      <c r="AX3" s="1293"/>
      <c r="AY3" s="1293"/>
      <c r="AZ3" s="1293"/>
      <c r="BA3" s="1293"/>
      <c r="BB3" s="1293"/>
      <c r="BC3" s="1293"/>
      <c r="BD3" s="1293"/>
      <c r="BE3" s="1293"/>
      <c r="BF3" s="1293"/>
    </row>
    <row r="4" spans="1:30" s="848" customFormat="1" ht="12.75" customHeight="1">
      <c r="A4" s="437"/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50"/>
      <c r="U4" s="850"/>
      <c r="V4" s="851"/>
      <c r="W4" s="852"/>
      <c r="X4" s="851"/>
      <c r="Y4" s="851"/>
      <c r="Z4" s="851"/>
      <c r="AA4" s="851"/>
      <c r="AB4" s="851"/>
      <c r="AC4" s="851"/>
      <c r="AD4" s="483"/>
    </row>
    <row r="5" spans="1:58" s="133" customFormat="1" ht="12.75" customHeight="1" thickBot="1">
      <c r="A5" s="1405" t="s">
        <v>1302</v>
      </c>
      <c r="B5" s="1405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3"/>
      <c r="AA5" s="853"/>
      <c r="AB5" s="853"/>
      <c r="AC5" s="853"/>
      <c r="AD5" s="137"/>
      <c r="AE5" s="1406" t="s">
        <v>415</v>
      </c>
      <c r="AF5" s="1406"/>
      <c r="AG5" s="1405" t="s">
        <v>198</v>
      </c>
      <c r="AH5" s="1405"/>
      <c r="AT5" s="137"/>
      <c r="BE5" s="1406" t="s">
        <v>415</v>
      </c>
      <c r="BF5" s="1406"/>
    </row>
    <row r="6" spans="1:58" ht="15" customHeight="1" thickTop="1">
      <c r="A6" s="854"/>
      <c r="B6" s="855" t="s">
        <v>1128</v>
      </c>
      <c r="C6" s="856"/>
      <c r="D6" s="857"/>
      <c r="E6" s="855" t="s">
        <v>1160</v>
      </c>
      <c r="F6" s="856"/>
      <c r="G6" s="857"/>
      <c r="H6" s="856" t="s">
        <v>1129</v>
      </c>
      <c r="I6" s="856"/>
      <c r="J6" s="856"/>
      <c r="K6" s="855" t="s">
        <v>1130</v>
      </c>
      <c r="L6" s="858"/>
      <c r="M6" s="859"/>
      <c r="N6" s="855" t="s">
        <v>1131</v>
      </c>
      <c r="O6" s="858"/>
      <c r="P6" s="861"/>
      <c r="Q6" s="862" t="s">
        <v>1132</v>
      </c>
      <c r="R6" s="856"/>
      <c r="S6" s="856"/>
      <c r="T6" s="855" t="s">
        <v>1133</v>
      </c>
      <c r="U6" s="858"/>
      <c r="V6" s="856"/>
      <c r="W6" s="855" t="s">
        <v>1134</v>
      </c>
      <c r="X6" s="856"/>
      <c r="Y6" s="856"/>
      <c r="Z6" s="855" t="s">
        <v>1135</v>
      </c>
      <c r="AA6" s="856"/>
      <c r="AB6" s="856"/>
      <c r="AC6" s="855" t="s">
        <v>1798</v>
      </c>
      <c r="AD6" s="863"/>
      <c r="AE6" s="864"/>
      <c r="AF6" s="862"/>
      <c r="AG6" s="865"/>
      <c r="AH6" s="864" t="s">
        <v>1136</v>
      </c>
      <c r="AI6" s="864"/>
      <c r="AJ6" s="864"/>
      <c r="AK6" s="862" t="s">
        <v>1137</v>
      </c>
      <c r="AL6" s="860"/>
      <c r="AM6" s="864"/>
      <c r="AN6" s="862" t="s">
        <v>1138</v>
      </c>
      <c r="AO6" s="860"/>
      <c r="AP6" s="864"/>
      <c r="AQ6" s="862" t="s">
        <v>1139</v>
      </c>
      <c r="AR6" s="864"/>
      <c r="AS6" s="861"/>
      <c r="AT6" s="862" t="s">
        <v>1164</v>
      </c>
      <c r="AU6" s="864"/>
      <c r="AV6" s="864"/>
      <c r="AW6" s="862" t="s">
        <v>1140</v>
      </c>
      <c r="AX6" s="860"/>
      <c r="AY6" s="866"/>
      <c r="AZ6" s="864" t="s">
        <v>1141</v>
      </c>
      <c r="BA6" s="864"/>
      <c r="BB6" s="864"/>
      <c r="BC6" s="862" t="s">
        <v>1142</v>
      </c>
      <c r="BD6" s="860"/>
      <c r="BE6" s="861"/>
      <c r="BF6" s="867"/>
    </row>
    <row r="7" spans="1:58" ht="15" customHeight="1">
      <c r="A7" s="868" t="s">
        <v>1161</v>
      </c>
      <c r="B7" s="869"/>
      <c r="C7" s="870" t="s">
        <v>1143</v>
      </c>
      <c r="D7" s="870" t="s">
        <v>1144</v>
      </c>
      <c r="E7" s="871"/>
      <c r="F7" s="870" t="s">
        <v>1143</v>
      </c>
      <c r="G7" s="870" t="s">
        <v>1144</v>
      </c>
      <c r="H7" s="863"/>
      <c r="I7" s="870" t="s">
        <v>1143</v>
      </c>
      <c r="J7" s="870" t="s">
        <v>1144</v>
      </c>
      <c r="K7" s="871"/>
      <c r="L7" s="870" t="s">
        <v>1143</v>
      </c>
      <c r="M7" s="870" t="s">
        <v>1144</v>
      </c>
      <c r="N7" s="871"/>
      <c r="O7" s="870" t="s">
        <v>1143</v>
      </c>
      <c r="P7" s="870" t="s">
        <v>1144</v>
      </c>
      <c r="Q7" s="869"/>
      <c r="R7" s="870" t="s">
        <v>1143</v>
      </c>
      <c r="S7" s="870" t="s">
        <v>1144</v>
      </c>
      <c r="T7" s="871"/>
      <c r="U7" s="870" t="s">
        <v>1143</v>
      </c>
      <c r="V7" s="870" t="s">
        <v>1144</v>
      </c>
      <c r="W7" s="863"/>
      <c r="X7" s="870" t="s">
        <v>1143</v>
      </c>
      <c r="Y7" s="870" t="s">
        <v>1144</v>
      </c>
      <c r="Z7" s="869"/>
      <c r="AA7" s="870" t="s">
        <v>1143</v>
      </c>
      <c r="AB7" s="870" t="s">
        <v>1144</v>
      </c>
      <c r="AC7" s="863"/>
      <c r="AD7" s="870" t="s">
        <v>1143</v>
      </c>
      <c r="AE7" s="870" t="s">
        <v>1144</v>
      </c>
      <c r="AF7" s="927" t="s">
        <v>1512</v>
      </c>
      <c r="AG7" s="868" t="s">
        <v>1161</v>
      </c>
      <c r="AH7" s="863"/>
      <c r="AI7" s="870" t="s">
        <v>1143</v>
      </c>
      <c r="AJ7" s="870" t="s">
        <v>1144</v>
      </c>
      <c r="AK7" s="871"/>
      <c r="AL7" s="870" t="s">
        <v>1143</v>
      </c>
      <c r="AM7" s="870" t="s">
        <v>1144</v>
      </c>
      <c r="AN7" s="871"/>
      <c r="AO7" s="870" t="s">
        <v>1143</v>
      </c>
      <c r="AP7" s="870" t="s">
        <v>1144</v>
      </c>
      <c r="AQ7" s="863"/>
      <c r="AR7" s="870" t="s">
        <v>1143</v>
      </c>
      <c r="AS7" s="870" t="s">
        <v>1144</v>
      </c>
      <c r="AT7" s="871"/>
      <c r="AU7" s="870" t="s">
        <v>1143</v>
      </c>
      <c r="AV7" s="870" t="s">
        <v>1144</v>
      </c>
      <c r="AW7" s="871"/>
      <c r="AX7" s="870" t="s">
        <v>1143</v>
      </c>
      <c r="AY7" s="870" t="s">
        <v>1144</v>
      </c>
      <c r="AZ7" s="863"/>
      <c r="BA7" s="870" t="s">
        <v>1143</v>
      </c>
      <c r="BB7" s="870" t="s">
        <v>1144</v>
      </c>
      <c r="BC7" s="871"/>
      <c r="BD7" s="870" t="s">
        <v>1143</v>
      </c>
      <c r="BE7" s="870" t="s">
        <v>1144</v>
      </c>
      <c r="BF7" s="891" t="s">
        <v>1512</v>
      </c>
    </row>
    <row r="8" spans="1:58" ht="15" customHeight="1">
      <c r="A8" s="872"/>
      <c r="B8" s="873"/>
      <c r="C8" s="874"/>
      <c r="D8" s="874"/>
      <c r="E8" s="874"/>
      <c r="F8" s="874"/>
      <c r="G8" s="874"/>
      <c r="H8" s="875"/>
      <c r="I8" s="874"/>
      <c r="J8" s="874"/>
      <c r="K8" s="874"/>
      <c r="L8" s="874"/>
      <c r="M8" s="874"/>
      <c r="N8" s="874"/>
      <c r="O8" s="874"/>
      <c r="P8" s="874"/>
      <c r="Q8" s="873"/>
      <c r="R8" s="874"/>
      <c r="S8" s="874"/>
      <c r="T8" s="874"/>
      <c r="U8" s="874"/>
      <c r="V8" s="874"/>
      <c r="W8" s="875"/>
      <c r="X8" s="874"/>
      <c r="Y8" s="874"/>
      <c r="Z8" s="873"/>
      <c r="AA8" s="874"/>
      <c r="AB8" s="874"/>
      <c r="AC8" s="875"/>
      <c r="AD8" s="874"/>
      <c r="AE8" s="874"/>
      <c r="AF8" s="873"/>
      <c r="AG8" s="872"/>
      <c r="AH8" s="875"/>
      <c r="AI8" s="874"/>
      <c r="AJ8" s="874"/>
      <c r="AK8" s="874"/>
      <c r="AL8" s="874"/>
      <c r="AM8" s="874"/>
      <c r="AN8" s="874"/>
      <c r="AO8" s="874"/>
      <c r="AP8" s="874"/>
      <c r="AQ8" s="875"/>
      <c r="AR8" s="874"/>
      <c r="AS8" s="874"/>
      <c r="AT8" s="874"/>
      <c r="AU8" s="874"/>
      <c r="AV8" s="874"/>
      <c r="AW8" s="874"/>
      <c r="AX8" s="874"/>
      <c r="AY8" s="874"/>
      <c r="AZ8" s="875"/>
      <c r="BA8" s="874"/>
      <c r="BB8" s="874"/>
      <c r="BC8" s="874"/>
      <c r="BD8" s="874"/>
      <c r="BE8" s="874"/>
      <c r="BF8" s="875"/>
    </row>
    <row r="9" spans="1:58" ht="19.5" customHeight="1">
      <c r="A9" s="876" t="s">
        <v>1145</v>
      </c>
      <c r="B9" s="878" t="s">
        <v>1281</v>
      </c>
      <c r="C9" s="878" t="s">
        <v>1282</v>
      </c>
      <c r="D9" s="878" t="s">
        <v>1283</v>
      </c>
      <c r="E9" s="878" t="s">
        <v>1284</v>
      </c>
      <c r="F9" s="878" t="s">
        <v>1282</v>
      </c>
      <c r="G9" s="878" t="s">
        <v>1283</v>
      </c>
      <c r="H9" s="928" t="s">
        <v>1285</v>
      </c>
      <c r="I9" s="878" t="s">
        <v>1282</v>
      </c>
      <c r="J9" s="878" t="s">
        <v>1283</v>
      </c>
      <c r="K9" s="878" t="s">
        <v>1286</v>
      </c>
      <c r="L9" s="878" t="s">
        <v>1282</v>
      </c>
      <c r="M9" s="878" t="s">
        <v>1283</v>
      </c>
      <c r="N9" s="878" t="s">
        <v>1287</v>
      </c>
      <c r="O9" s="878" t="s">
        <v>1282</v>
      </c>
      <c r="P9" s="878" t="s">
        <v>1283</v>
      </c>
      <c r="Q9" s="879" t="s">
        <v>1288</v>
      </c>
      <c r="R9" s="878" t="s">
        <v>1282</v>
      </c>
      <c r="S9" s="878" t="s">
        <v>1283</v>
      </c>
      <c r="T9" s="878" t="s">
        <v>1289</v>
      </c>
      <c r="U9" s="878" t="s">
        <v>1282</v>
      </c>
      <c r="V9" s="878" t="s">
        <v>1283</v>
      </c>
      <c r="W9" s="928" t="s">
        <v>1290</v>
      </c>
      <c r="X9" s="878" t="s">
        <v>1282</v>
      </c>
      <c r="Y9" s="878" t="s">
        <v>1283</v>
      </c>
      <c r="Z9" s="879" t="s">
        <v>1291</v>
      </c>
      <c r="AA9" s="878" t="s">
        <v>1282</v>
      </c>
      <c r="AB9" s="878" t="s">
        <v>1283</v>
      </c>
      <c r="AC9" s="928" t="s">
        <v>1292</v>
      </c>
      <c r="AD9" s="878" t="s">
        <v>1282</v>
      </c>
      <c r="AE9" s="878" t="s">
        <v>1283</v>
      </c>
      <c r="AF9" s="879" t="s">
        <v>1148</v>
      </c>
      <c r="AG9" s="929" t="s">
        <v>1145</v>
      </c>
      <c r="AH9" s="928" t="s">
        <v>1294</v>
      </c>
      <c r="AI9" s="878" t="s">
        <v>1282</v>
      </c>
      <c r="AJ9" s="878" t="s">
        <v>1283</v>
      </c>
      <c r="AK9" s="878" t="s">
        <v>1295</v>
      </c>
      <c r="AL9" s="878" t="s">
        <v>1282</v>
      </c>
      <c r="AM9" s="878" t="s">
        <v>1283</v>
      </c>
      <c r="AN9" s="878" t="s">
        <v>1296</v>
      </c>
      <c r="AO9" s="878" t="s">
        <v>1282</v>
      </c>
      <c r="AP9" s="878" t="s">
        <v>1283</v>
      </c>
      <c r="AQ9" s="930" t="s">
        <v>1297</v>
      </c>
      <c r="AR9" s="878" t="s">
        <v>1282</v>
      </c>
      <c r="AS9" s="878" t="s">
        <v>1283</v>
      </c>
      <c r="AT9" s="878" t="s">
        <v>1298</v>
      </c>
      <c r="AU9" s="878" t="s">
        <v>1282</v>
      </c>
      <c r="AV9" s="878" t="s">
        <v>1283</v>
      </c>
      <c r="AW9" s="878" t="s">
        <v>1299</v>
      </c>
      <c r="AX9" s="878" t="s">
        <v>1282</v>
      </c>
      <c r="AY9" s="878" t="s">
        <v>1283</v>
      </c>
      <c r="AZ9" s="928" t="s">
        <v>1300</v>
      </c>
      <c r="BA9" s="878" t="s">
        <v>1282</v>
      </c>
      <c r="BB9" s="878" t="s">
        <v>1283</v>
      </c>
      <c r="BC9" s="878" t="s">
        <v>1301</v>
      </c>
      <c r="BD9" s="878" t="s">
        <v>1282</v>
      </c>
      <c r="BE9" s="878" t="s">
        <v>1283</v>
      </c>
      <c r="BF9" s="882" t="s">
        <v>1293</v>
      </c>
    </row>
    <row r="10" spans="1:58" s="133" customFormat="1" ht="24.75" customHeight="1" hidden="1">
      <c r="A10" s="883">
        <v>2009</v>
      </c>
      <c r="B10" s="931">
        <v>317511</v>
      </c>
      <c r="C10" s="932">
        <v>157182</v>
      </c>
      <c r="D10" s="932">
        <v>160329</v>
      </c>
      <c r="E10" s="885">
        <v>187758</v>
      </c>
      <c r="F10" s="885">
        <v>94459</v>
      </c>
      <c r="G10" s="885">
        <v>93299</v>
      </c>
      <c r="H10" s="885">
        <v>26072</v>
      </c>
      <c r="I10" s="885">
        <v>12805</v>
      </c>
      <c r="J10" s="885">
        <v>13267</v>
      </c>
      <c r="K10" s="885">
        <v>2741</v>
      </c>
      <c r="L10" s="885">
        <v>1417</v>
      </c>
      <c r="M10" s="885">
        <v>1324</v>
      </c>
      <c r="N10" s="885">
        <v>2011</v>
      </c>
      <c r="O10" s="885">
        <v>1066</v>
      </c>
      <c r="P10" s="885">
        <v>945</v>
      </c>
      <c r="Q10" s="885">
        <v>7899</v>
      </c>
      <c r="R10" s="885">
        <v>4103</v>
      </c>
      <c r="S10" s="885">
        <v>3796</v>
      </c>
      <c r="T10" s="885">
        <v>1644</v>
      </c>
      <c r="U10" s="885">
        <v>839</v>
      </c>
      <c r="V10" s="885">
        <v>805</v>
      </c>
      <c r="W10" s="885">
        <v>21214</v>
      </c>
      <c r="X10" s="885">
        <v>10571</v>
      </c>
      <c r="Y10" s="885">
        <v>10643</v>
      </c>
      <c r="Z10" s="885">
        <v>1025</v>
      </c>
      <c r="AA10" s="885">
        <v>553</v>
      </c>
      <c r="AB10" s="885">
        <v>472</v>
      </c>
      <c r="AC10" s="788" t="s">
        <v>687</v>
      </c>
      <c r="AD10" s="788" t="s">
        <v>687</v>
      </c>
      <c r="AE10" s="933" t="s">
        <v>687</v>
      </c>
      <c r="AF10" s="934">
        <v>2009</v>
      </c>
      <c r="AG10" s="888">
        <v>2009</v>
      </c>
      <c r="AH10" s="884">
        <v>38543</v>
      </c>
      <c r="AI10" s="885">
        <v>19632</v>
      </c>
      <c r="AJ10" s="885">
        <v>18911</v>
      </c>
      <c r="AK10" s="885">
        <v>3478</v>
      </c>
      <c r="AL10" s="885">
        <v>1853</v>
      </c>
      <c r="AM10" s="885">
        <v>1625</v>
      </c>
      <c r="AN10" s="885">
        <v>8121</v>
      </c>
      <c r="AO10" s="885">
        <v>4167</v>
      </c>
      <c r="AP10" s="885">
        <v>3954</v>
      </c>
      <c r="AQ10" s="885">
        <v>6296</v>
      </c>
      <c r="AR10" s="885">
        <v>3208</v>
      </c>
      <c r="AS10" s="885">
        <v>3088</v>
      </c>
      <c r="AT10" s="885">
        <v>2846</v>
      </c>
      <c r="AU10" s="885">
        <v>1527</v>
      </c>
      <c r="AV10" s="885">
        <v>1319</v>
      </c>
      <c r="AW10" s="885">
        <v>3663</v>
      </c>
      <c r="AX10" s="885">
        <v>1919</v>
      </c>
      <c r="AY10" s="885">
        <v>1744</v>
      </c>
      <c r="AZ10" s="885">
        <v>3592</v>
      </c>
      <c r="BA10" s="885">
        <v>1878</v>
      </c>
      <c r="BB10" s="885">
        <v>1714</v>
      </c>
      <c r="BC10" s="885">
        <v>608</v>
      </c>
      <c r="BD10" s="885">
        <v>332</v>
      </c>
      <c r="BE10" s="935">
        <v>276</v>
      </c>
      <c r="BF10" s="891">
        <v>2008</v>
      </c>
    </row>
    <row r="11" spans="1:58" s="133" customFormat="1" ht="24.75" customHeight="1">
      <c r="A11" s="883">
        <v>2010</v>
      </c>
      <c r="B11" s="936">
        <v>301675</v>
      </c>
      <c r="C11" s="937">
        <v>148410</v>
      </c>
      <c r="D11" s="937">
        <v>153265</v>
      </c>
      <c r="E11" s="655">
        <v>177372</v>
      </c>
      <c r="F11" s="655">
        <v>89254</v>
      </c>
      <c r="G11" s="655">
        <v>88118</v>
      </c>
      <c r="H11" s="655">
        <v>23115</v>
      </c>
      <c r="I11" s="655">
        <v>11458</v>
      </c>
      <c r="J11" s="655">
        <v>11657</v>
      </c>
      <c r="K11" s="655">
        <v>2683</v>
      </c>
      <c r="L11" s="655">
        <v>1415</v>
      </c>
      <c r="M11" s="655">
        <v>1268</v>
      </c>
      <c r="N11" s="655">
        <v>1849</v>
      </c>
      <c r="O11" s="655">
        <v>1001</v>
      </c>
      <c r="P11" s="655">
        <v>848</v>
      </c>
      <c r="Q11" s="655">
        <v>7441</v>
      </c>
      <c r="R11" s="655">
        <v>3761</v>
      </c>
      <c r="S11" s="655">
        <v>3680</v>
      </c>
      <c r="T11" s="655">
        <v>1554</v>
      </c>
      <c r="U11" s="655">
        <v>779</v>
      </c>
      <c r="V11" s="655">
        <v>775</v>
      </c>
      <c r="W11" s="655">
        <v>21341</v>
      </c>
      <c r="X11" s="655">
        <v>10844</v>
      </c>
      <c r="Y11" s="655">
        <v>10497</v>
      </c>
      <c r="Z11" s="655">
        <v>1044</v>
      </c>
      <c r="AA11" s="655">
        <v>566</v>
      </c>
      <c r="AB11" s="655">
        <v>478</v>
      </c>
      <c r="AC11" s="795" t="s">
        <v>687</v>
      </c>
      <c r="AD11" s="795" t="s">
        <v>687</v>
      </c>
      <c r="AE11" s="938" t="s">
        <v>687</v>
      </c>
      <c r="AF11" s="877">
        <v>2010</v>
      </c>
      <c r="AG11" s="895">
        <v>2010</v>
      </c>
      <c r="AH11" s="892">
        <v>37414</v>
      </c>
      <c r="AI11" s="655">
        <v>19473</v>
      </c>
      <c r="AJ11" s="655">
        <v>17941</v>
      </c>
      <c r="AK11" s="655">
        <v>3507</v>
      </c>
      <c r="AL11" s="655">
        <v>1858</v>
      </c>
      <c r="AM11" s="655">
        <v>1649</v>
      </c>
      <c r="AN11" s="655">
        <v>7944</v>
      </c>
      <c r="AO11" s="655">
        <v>4059</v>
      </c>
      <c r="AP11" s="655">
        <v>3885</v>
      </c>
      <c r="AQ11" s="655">
        <v>6125</v>
      </c>
      <c r="AR11" s="655">
        <v>3162</v>
      </c>
      <c r="AS11" s="655">
        <v>2963</v>
      </c>
      <c r="AT11" s="655">
        <v>2706</v>
      </c>
      <c r="AU11" s="655">
        <v>1502</v>
      </c>
      <c r="AV11" s="655">
        <v>1204</v>
      </c>
      <c r="AW11" s="655">
        <v>3536</v>
      </c>
      <c r="AX11" s="655">
        <v>1939</v>
      </c>
      <c r="AY11" s="655">
        <v>1597</v>
      </c>
      <c r="AZ11" s="655">
        <v>3313</v>
      </c>
      <c r="BA11" s="655">
        <v>1795</v>
      </c>
      <c r="BB11" s="655">
        <v>1518</v>
      </c>
      <c r="BC11" s="655">
        <v>731</v>
      </c>
      <c r="BD11" s="655">
        <v>399</v>
      </c>
      <c r="BE11" s="939">
        <v>332</v>
      </c>
      <c r="BF11" s="891">
        <v>2010</v>
      </c>
    </row>
    <row r="12" spans="1:58" s="133" customFormat="1" ht="24.75" customHeight="1">
      <c r="A12" s="883">
        <v>2011</v>
      </c>
      <c r="B12" s="936">
        <v>302546</v>
      </c>
      <c r="C12" s="937">
        <v>148154</v>
      </c>
      <c r="D12" s="937">
        <v>154392</v>
      </c>
      <c r="E12" s="655">
        <v>179652</v>
      </c>
      <c r="F12" s="655">
        <v>91110</v>
      </c>
      <c r="G12" s="655">
        <v>88542</v>
      </c>
      <c r="H12" s="655">
        <v>21674</v>
      </c>
      <c r="I12" s="655">
        <v>10738</v>
      </c>
      <c r="J12" s="655">
        <v>10936</v>
      </c>
      <c r="K12" s="655">
        <v>2881</v>
      </c>
      <c r="L12" s="655">
        <v>1504</v>
      </c>
      <c r="M12" s="655">
        <v>1377</v>
      </c>
      <c r="N12" s="655">
        <v>2128</v>
      </c>
      <c r="O12" s="655">
        <v>1110</v>
      </c>
      <c r="P12" s="655">
        <v>1018</v>
      </c>
      <c r="Q12" s="655">
        <v>7214</v>
      </c>
      <c r="R12" s="655">
        <v>3739</v>
      </c>
      <c r="S12" s="655">
        <v>3475</v>
      </c>
      <c r="T12" s="655">
        <v>1617</v>
      </c>
      <c r="U12" s="655">
        <v>848</v>
      </c>
      <c r="V12" s="655">
        <v>769</v>
      </c>
      <c r="W12" s="655">
        <v>21494</v>
      </c>
      <c r="X12" s="655">
        <v>10704</v>
      </c>
      <c r="Y12" s="655">
        <v>10790</v>
      </c>
      <c r="Z12" s="655">
        <v>1306</v>
      </c>
      <c r="AA12" s="655">
        <v>748</v>
      </c>
      <c r="AB12" s="655">
        <v>558</v>
      </c>
      <c r="AC12" s="795" t="s">
        <v>687</v>
      </c>
      <c r="AD12" s="795" t="s">
        <v>687</v>
      </c>
      <c r="AE12" s="938" t="s">
        <v>687</v>
      </c>
      <c r="AF12" s="877">
        <v>2011</v>
      </c>
      <c r="AG12" s="895">
        <v>2011</v>
      </c>
      <c r="AH12" s="892">
        <v>35482</v>
      </c>
      <c r="AI12" s="655">
        <v>18453</v>
      </c>
      <c r="AJ12" s="655">
        <v>17029</v>
      </c>
      <c r="AK12" s="655">
        <v>3416</v>
      </c>
      <c r="AL12" s="655">
        <v>1814</v>
      </c>
      <c r="AM12" s="655">
        <v>1602</v>
      </c>
      <c r="AN12" s="655">
        <v>8297</v>
      </c>
      <c r="AO12" s="655">
        <v>4295</v>
      </c>
      <c r="AP12" s="655">
        <v>4002</v>
      </c>
      <c r="AQ12" s="655">
        <v>6500</v>
      </c>
      <c r="AR12" s="655">
        <v>3422</v>
      </c>
      <c r="AS12" s="655">
        <v>3078</v>
      </c>
      <c r="AT12" s="655">
        <v>2794</v>
      </c>
      <c r="AU12" s="655">
        <v>1564</v>
      </c>
      <c r="AV12" s="655">
        <v>1230</v>
      </c>
      <c r="AW12" s="655">
        <v>3857</v>
      </c>
      <c r="AX12" s="655">
        <v>2071</v>
      </c>
      <c r="AY12" s="655">
        <v>1786</v>
      </c>
      <c r="AZ12" s="655">
        <v>3479</v>
      </c>
      <c r="BA12" s="655">
        <v>1890</v>
      </c>
      <c r="BB12" s="655">
        <v>1589</v>
      </c>
      <c r="BC12" s="655">
        <v>755</v>
      </c>
      <c r="BD12" s="655">
        <v>382</v>
      </c>
      <c r="BE12" s="939">
        <v>373</v>
      </c>
      <c r="BF12" s="891">
        <v>2011</v>
      </c>
    </row>
    <row r="13" spans="1:58" s="133" customFormat="1" ht="24.75" customHeight="1">
      <c r="A13" s="883">
        <v>2012</v>
      </c>
      <c r="B13" s="936">
        <v>277346</v>
      </c>
      <c r="C13" s="937">
        <v>135628</v>
      </c>
      <c r="D13" s="937">
        <v>141718</v>
      </c>
      <c r="E13" s="655">
        <v>161743</v>
      </c>
      <c r="F13" s="655">
        <v>81749</v>
      </c>
      <c r="G13" s="655">
        <v>79994</v>
      </c>
      <c r="H13" s="655">
        <v>20638</v>
      </c>
      <c r="I13" s="655">
        <v>10300</v>
      </c>
      <c r="J13" s="655">
        <v>10338</v>
      </c>
      <c r="K13" s="655">
        <v>2408</v>
      </c>
      <c r="L13" s="655">
        <v>1293</v>
      </c>
      <c r="M13" s="655">
        <v>1115</v>
      </c>
      <c r="N13" s="655">
        <v>1925</v>
      </c>
      <c r="O13" s="655">
        <v>1024</v>
      </c>
      <c r="P13" s="655">
        <v>901</v>
      </c>
      <c r="Q13" s="655">
        <v>7180</v>
      </c>
      <c r="R13" s="655">
        <v>3736</v>
      </c>
      <c r="S13" s="655">
        <v>3444</v>
      </c>
      <c r="T13" s="655">
        <v>1489</v>
      </c>
      <c r="U13" s="655">
        <v>770</v>
      </c>
      <c r="V13" s="655">
        <v>719</v>
      </c>
      <c r="W13" s="655">
        <v>18126</v>
      </c>
      <c r="X13" s="655">
        <v>9183</v>
      </c>
      <c r="Y13" s="655">
        <v>8943</v>
      </c>
      <c r="Z13" s="655">
        <v>1158</v>
      </c>
      <c r="AA13" s="655">
        <v>652</v>
      </c>
      <c r="AB13" s="655">
        <v>506</v>
      </c>
      <c r="AC13" s="655">
        <v>4514</v>
      </c>
      <c r="AD13" s="655">
        <v>2299</v>
      </c>
      <c r="AE13" s="939">
        <v>2215</v>
      </c>
      <c r="AF13" s="877">
        <v>2012</v>
      </c>
      <c r="AG13" s="895">
        <v>2012</v>
      </c>
      <c r="AH13" s="892">
        <v>33244</v>
      </c>
      <c r="AI13" s="655">
        <v>17415</v>
      </c>
      <c r="AJ13" s="655">
        <v>15829</v>
      </c>
      <c r="AK13" s="655">
        <v>3209</v>
      </c>
      <c r="AL13" s="655">
        <v>1757</v>
      </c>
      <c r="AM13" s="655">
        <v>1452</v>
      </c>
      <c r="AN13" s="655">
        <v>6124</v>
      </c>
      <c r="AO13" s="655">
        <v>3181</v>
      </c>
      <c r="AP13" s="655">
        <v>2943</v>
      </c>
      <c r="AQ13" s="655">
        <v>5523</v>
      </c>
      <c r="AR13" s="655">
        <v>2898</v>
      </c>
      <c r="AS13" s="655">
        <v>2625</v>
      </c>
      <c r="AT13" s="655">
        <v>2734</v>
      </c>
      <c r="AU13" s="655">
        <v>1513</v>
      </c>
      <c r="AV13" s="655">
        <v>1221</v>
      </c>
      <c r="AW13" s="655">
        <v>3362</v>
      </c>
      <c r="AX13" s="655">
        <v>1801</v>
      </c>
      <c r="AY13" s="655">
        <v>1561</v>
      </c>
      <c r="AZ13" s="655">
        <v>3192</v>
      </c>
      <c r="BA13" s="655">
        <v>1723</v>
      </c>
      <c r="BB13" s="655">
        <v>1469</v>
      </c>
      <c r="BC13" s="655">
        <v>777</v>
      </c>
      <c r="BD13" s="655">
        <v>424</v>
      </c>
      <c r="BE13" s="939">
        <v>353</v>
      </c>
      <c r="BF13" s="891">
        <v>2012</v>
      </c>
    </row>
    <row r="14" spans="1:58" s="133" customFormat="1" ht="24.75" customHeight="1">
      <c r="A14" s="883">
        <v>2013</v>
      </c>
      <c r="B14" s="936">
        <v>268053</v>
      </c>
      <c r="C14" s="937">
        <v>130408</v>
      </c>
      <c r="D14" s="937">
        <v>137645</v>
      </c>
      <c r="E14" s="655">
        <v>159556</v>
      </c>
      <c r="F14" s="655">
        <v>81184</v>
      </c>
      <c r="G14" s="655">
        <v>78372</v>
      </c>
      <c r="H14" s="655">
        <v>19680</v>
      </c>
      <c r="I14" s="655">
        <v>9762</v>
      </c>
      <c r="J14" s="655">
        <v>9918</v>
      </c>
      <c r="K14" s="655">
        <v>2328</v>
      </c>
      <c r="L14" s="655">
        <v>1269</v>
      </c>
      <c r="M14" s="655">
        <v>1059</v>
      </c>
      <c r="N14" s="655">
        <v>2038</v>
      </c>
      <c r="O14" s="655">
        <v>1078</v>
      </c>
      <c r="P14" s="655">
        <v>960</v>
      </c>
      <c r="Q14" s="655">
        <v>6793</v>
      </c>
      <c r="R14" s="655">
        <v>3541</v>
      </c>
      <c r="S14" s="655">
        <v>3252</v>
      </c>
      <c r="T14" s="655">
        <v>1450</v>
      </c>
      <c r="U14" s="655">
        <v>793</v>
      </c>
      <c r="V14" s="655">
        <v>657</v>
      </c>
      <c r="W14" s="655">
        <v>16502</v>
      </c>
      <c r="X14" s="655">
        <v>8307</v>
      </c>
      <c r="Y14" s="655">
        <v>8195</v>
      </c>
      <c r="Z14" s="655">
        <v>1376</v>
      </c>
      <c r="AA14" s="655">
        <v>771</v>
      </c>
      <c r="AB14" s="655">
        <v>605</v>
      </c>
      <c r="AC14" s="655">
        <v>2915</v>
      </c>
      <c r="AD14" s="655">
        <v>1508</v>
      </c>
      <c r="AE14" s="939">
        <v>1407</v>
      </c>
      <c r="AF14" s="877">
        <v>2013</v>
      </c>
      <c r="AG14" s="895">
        <v>2013</v>
      </c>
      <c r="AH14" s="892">
        <v>31534</v>
      </c>
      <c r="AI14" s="655">
        <v>16633</v>
      </c>
      <c r="AJ14" s="655">
        <v>14901</v>
      </c>
      <c r="AK14" s="655">
        <v>2972</v>
      </c>
      <c r="AL14" s="655">
        <v>1607</v>
      </c>
      <c r="AM14" s="655">
        <v>1365</v>
      </c>
      <c r="AN14" s="655">
        <v>5844</v>
      </c>
      <c r="AO14" s="655">
        <v>3071</v>
      </c>
      <c r="AP14" s="655">
        <v>2773</v>
      </c>
      <c r="AQ14" s="655">
        <v>5595</v>
      </c>
      <c r="AR14" s="655">
        <v>2939</v>
      </c>
      <c r="AS14" s="655">
        <v>2656</v>
      </c>
      <c r="AT14" s="655">
        <v>2596</v>
      </c>
      <c r="AU14" s="655">
        <v>1404</v>
      </c>
      <c r="AV14" s="655">
        <v>1192</v>
      </c>
      <c r="AW14" s="655">
        <v>3118</v>
      </c>
      <c r="AX14" s="655">
        <v>1703</v>
      </c>
      <c r="AY14" s="655">
        <v>1415</v>
      </c>
      <c r="AZ14" s="655">
        <v>2894</v>
      </c>
      <c r="BA14" s="655">
        <v>1616</v>
      </c>
      <c r="BB14" s="655">
        <v>1278</v>
      </c>
      <c r="BC14" s="655">
        <v>862</v>
      </c>
      <c r="BD14" s="655">
        <v>459</v>
      </c>
      <c r="BE14" s="939">
        <v>403</v>
      </c>
      <c r="BF14" s="891">
        <v>2013</v>
      </c>
    </row>
    <row r="15" spans="1:58" s="133" customFormat="1" ht="24.75" customHeight="1">
      <c r="A15" s="883">
        <v>2014</v>
      </c>
      <c r="B15" s="936">
        <v>279817</v>
      </c>
      <c r="C15" s="937">
        <v>135486</v>
      </c>
      <c r="D15" s="937">
        <v>144331</v>
      </c>
      <c r="E15" s="655">
        <v>165101</v>
      </c>
      <c r="F15" s="655">
        <v>84454</v>
      </c>
      <c r="G15" s="655">
        <v>80647</v>
      </c>
      <c r="H15" s="655">
        <v>19841</v>
      </c>
      <c r="I15" s="655">
        <v>9812</v>
      </c>
      <c r="J15" s="655">
        <v>10029</v>
      </c>
      <c r="K15" s="655">
        <v>2920</v>
      </c>
      <c r="L15" s="655">
        <v>1547</v>
      </c>
      <c r="M15" s="655">
        <v>1373</v>
      </c>
      <c r="N15" s="655">
        <v>2157</v>
      </c>
      <c r="O15" s="655">
        <v>1165</v>
      </c>
      <c r="P15" s="655">
        <v>992</v>
      </c>
      <c r="Q15" s="655">
        <v>6784</v>
      </c>
      <c r="R15" s="655">
        <v>3579</v>
      </c>
      <c r="S15" s="655">
        <v>3205</v>
      </c>
      <c r="T15" s="655">
        <v>1797</v>
      </c>
      <c r="U15" s="655">
        <v>962</v>
      </c>
      <c r="V15" s="655">
        <v>835</v>
      </c>
      <c r="W15" s="655">
        <v>17037</v>
      </c>
      <c r="X15" s="655">
        <v>8725</v>
      </c>
      <c r="Y15" s="655">
        <v>8312</v>
      </c>
      <c r="Z15" s="655">
        <v>1227</v>
      </c>
      <c r="AA15" s="655">
        <v>691</v>
      </c>
      <c r="AB15" s="655">
        <v>536</v>
      </c>
      <c r="AC15" s="655">
        <v>6103</v>
      </c>
      <c r="AD15" s="655">
        <v>3065</v>
      </c>
      <c r="AE15" s="939">
        <v>3038</v>
      </c>
      <c r="AF15" s="877">
        <f>A15</f>
        <v>2014</v>
      </c>
      <c r="AG15" s="895">
        <v>2014</v>
      </c>
      <c r="AH15" s="892">
        <v>31925</v>
      </c>
      <c r="AI15" s="655">
        <v>16885</v>
      </c>
      <c r="AJ15" s="655">
        <v>15040</v>
      </c>
      <c r="AK15" s="655">
        <v>3085</v>
      </c>
      <c r="AL15" s="655">
        <v>1740</v>
      </c>
      <c r="AM15" s="655">
        <v>1345</v>
      </c>
      <c r="AN15" s="655">
        <v>6266</v>
      </c>
      <c r="AO15" s="655">
        <v>3315</v>
      </c>
      <c r="AP15" s="655">
        <v>2951</v>
      </c>
      <c r="AQ15" s="655">
        <v>5451</v>
      </c>
      <c r="AR15" s="655">
        <v>2865</v>
      </c>
      <c r="AS15" s="655">
        <v>2586</v>
      </c>
      <c r="AT15" s="655">
        <v>2618</v>
      </c>
      <c r="AU15" s="655">
        <v>1468</v>
      </c>
      <c r="AV15" s="655">
        <v>1150</v>
      </c>
      <c r="AW15" s="655">
        <v>3437</v>
      </c>
      <c r="AX15" s="655">
        <v>1871</v>
      </c>
      <c r="AY15" s="655">
        <v>1566</v>
      </c>
      <c r="AZ15" s="655">
        <v>3153</v>
      </c>
      <c r="BA15" s="655">
        <v>1696</v>
      </c>
      <c r="BB15" s="655">
        <v>1457</v>
      </c>
      <c r="BC15" s="655">
        <v>915</v>
      </c>
      <c r="BD15" s="655">
        <v>491</v>
      </c>
      <c r="BE15" s="939">
        <v>424</v>
      </c>
      <c r="BF15" s="891">
        <f>A15</f>
        <v>2014</v>
      </c>
    </row>
    <row r="16" spans="1:58" s="133" customFormat="1" ht="24.75" customHeight="1">
      <c r="A16" s="883">
        <v>2015</v>
      </c>
      <c r="B16" s="936">
        <v>279680</v>
      </c>
      <c r="C16" s="937">
        <v>145044</v>
      </c>
      <c r="D16" s="937">
        <v>134636</v>
      </c>
      <c r="E16" s="655">
        <v>163496</v>
      </c>
      <c r="F16" s="655">
        <v>83820</v>
      </c>
      <c r="G16" s="655">
        <v>79676</v>
      </c>
      <c r="H16" s="655">
        <v>19144</v>
      </c>
      <c r="I16" s="655">
        <v>9694</v>
      </c>
      <c r="J16" s="655">
        <v>9450</v>
      </c>
      <c r="K16" s="655">
        <v>2548</v>
      </c>
      <c r="L16" s="655">
        <v>1332</v>
      </c>
      <c r="M16" s="655">
        <v>1216</v>
      </c>
      <c r="N16" s="655">
        <v>1999</v>
      </c>
      <c r="O16" s="655">
        <v>1074</v>
      </c>
      <c r="P16" s="655">
        <v>925</v>
      </c>
      <c r="Q16" s="655">
        <v>6636</v>
      </c>
      <c r="R16" s="655">
        <v>3521</v>
      </c>
      <c r="S16" s="655">
        <v>3115</v>
      </c>
      <c r="T16" s="655">
        <v>1468</v>
      </c>
      <c r="U16" s="655">
        <v>813</v>
      </c>
      <c r="V16" s="655">
        <v>655</v>
      </c>
      <c r="W16" s="655">
        <v>15551</v>
      </c>
      <c r="X16" s="655">
        <v>8025</v>
      </c>
      <c r="Y16" s="655">
        <v>7526</v>
      </c>
      <c r="Z16" s="655">
        <v>1468</v>
      </c>
      <c r="AA16" s="655">
        <v>836</v>
      </c>
      <c r="AB16" s="655">
        <v>632</v>
      </c>
      <c r="AC16" s="655">
        <v>8384</v>
      </c>
      <c r="AD16" s="655">
        <v>4148</v>
      </c>
      <c r="AE16" s="939">
        <v>4236</v>
      </c>
      <c r="AF16" s="877">
        <v>2015</v>
      </c>
      <c r="AG16" s="895">
        <v>2015</v>
      </c>
      <c r="AH16" s="892">
        <v>33277</v>
      </c>
      <c r="AI16" s="655">
        <v>17798</v>
      </c>
      <c r="AJ16" s="655">
        <v>15479</v>
      </c>
      <c r="AK16" s="655">
        <v>3172</v>
      </c>
      <c r="AL16" s="655">
        <v>1818</v>
      </c>
      <c r="AM16" s="655">
        <v>1354</v>
      </c>
      <c r="AN16" s="655">
        <v>6253</v>
      </c>
      <c r="AO16" s="655">
        <v>3395</v>
      </c>
      <c r="AP16" s="655">
        <v>2858</v>
      </c>
      <c r="AQ16" s="655">
        <v>5563</v>
      </c>
      <c r="AR16" s="655">
        <v>2949</v>
      </c>
      <c r="AS16" s="655">
        <v>2614</v>
      </c>
      <c r="AT16" s="655">
        <v>2593</v>
      </c>
      <c r="AU16" s="655">
        <v>1417</v>
      </c>
      <c r="AV16" s="655">
        <v>1176</v>
      </c>
      <c r="AW16" s="655">
        <v>3554</v>
      </c>
      <c r="AX16" s="655">
        <v>1912</v>
      </c>
      <c r="AY16" s="655">
        <v>1642</v>
      </c>
      <c r="AZ16" s="655">
        <v>3480</v>
      </c>
      <c r="BA16" s="655">
        <v>1920</v>
      </c>
      <c r="BB16" s="655">
        <v>1560</v>
      </c>
      <c r="BC16" s="655">
        <v>1094</v>
      </c>
      <c r="BD16" s="655">
        <v>572</v>
      </c>
      <c r="BE16" s="939">
        <v>522</v>
      </c>
      <c r="BF16" s="891">
        <v>2015</v>
      </c>
    </row>
    <row r="17" spans="1:58" s="906" customFormat="1" ht="24.75" customHeight="1">
      <c r="A17" s="898">
        <v>2016</v>
      </c>
      <c r="B17" s="940">
        <v>271446</v>
      </c>
      <c r="C17" s="941">
        <v>141412</v>
      </c>
      <c r="D17" s="941">
        <v>130034</v>
      </c>
      <c r="E17" s="900">
        <v>163006</v>
      </c>
      <c r="F17" s="900">
        <v>84117</v>
      </c>
      <c r="G17" s="900">
        <v>78889</v>
      </c>
      <c r="H17" s="900">
        <v>18726</v>
      </c>
      <c r="I17" s="900">
        <v>9293</v>
      </c>
      <c r="J17" s="900">
        <v>9433</v>
      </c>
      <c r="K17" s="900">
        <v>2210</v>
      </c>
      <c r="L17" s="900">
        <v>1167</v>
      </c>
      <c r="M17" s="900">
        <v>1043</v>
      </c>
      <c r="N17" s="900">
        <v>1780</v>
      </c>
      <c r="O17" s="900">
        <v>975</v>
      </c>
      <c r="P17" s="900">
        <v>805</v>
      </c>
      <c r="Q17" s="900">
        <v>6407</v>
      </c>
      <c r="R17" s="900">
        <v>3424</v>
      </c>
      <c r="S17" s="900">
        <v>2983</v>
      </c>
      <c r="T17" s="900">
        <v>1427</v>
      </c>
      <c r="U17" s="900">
        <v>775</v>
      </c>
      <c r="V17" s="900">
        <v>652</v>
      </c>
      <c r="W17" s="900">
        <v>15298</v>
      </c>
      <c r="X17" s="900">
        <v>7883</v>
      </c>
      <c r="Y17" s="900">
        <v>7415</v>
      </c>
      <c r="Z17" s="900">
        <v>1136</v>
      </c>
      <c r="AA17" s="900">
        <v>664</v>
      </c>
      <c r="AB17" s="900">
        <v>472</v>
      </c>
      <c r="AC17" s="900">
        <v>5868</v>
      </c>
      <c r="AD17" s="900">
        <v>2951</v>
      </c>
      <c r="AE17" s="942">
        <v>2917</v>
      </c>
      <c r="AF17" s="943">
        <v>2016</v>
      </c>
      <c r="AG17" s="902">
        <v>2016</v>
      </c>
      <c r="AH17" s="899">
        <v>32054</v>
      </c>
      <c r="AI17" s="900">
        <v>17291</v>
      </c>
      <c r="AJ17" s="900">
        <v>14763</v>
      </c>
      <c r="AK17" s="900">
        <v>3022</v>
      </c>
      <c r="AL17" s="900">
        <v>1652</v>
      </c>
      <c r="AM17" s="900">
        <v>1370</v>
      </c>
      <c r="AN17" s="900">
        <v>5697</v>
      </c>
      <c r="AO17" s="900">
        <v>3093</v>
      </c>
      <c r="AP17" s="900">
        <v>2604</v>
      </c>
      <c r="AQ17" s="900">
        <v>5278</v>
      </c>
      <c r="AR17" s="900">
        <v>2810</v>
      </c>
      <c r="AS17" s="900">
        <v>2468</v>
      </c>
      <c r="AT17" s="900">
        <v>2573</v>
      </c>
      <c r="AU17" s="900">
        <v>1480</v>
      </c>
      <c r="AV17" s="900">
        <v>1093</v>
      </c>
      <c r="AW17" s="900">
        <v>2934</v>
      </c>
      <c r="AX17" s="900">
        <v>1619</v>
      </c>
      <c r="AY17" s="900">
        <v>1315</v>
      </c>
      <c r="AZ17" s="900">
        <v>2867</v>
      </c>
      <c r="BA17" s="900">
        <v>1597</v>
      </c>
      <c r="BB17" s="900">
        <v>1270</v>
      </c>
      <c r="BC17" s="900">
        <v>1163</v>
      </c>
      <c r="BD17" s="900">
        <v>621</v>
      </c>
      <c r="BE17" s="942">
        <v>542</v>
      </c>
      <c r="BF17" s="905">
        <v>2016</v>
      </c>
    </row>
    <row r="18" spans="1:58" s="133" customFormat="1" ht="24.75" customHeight="1">
      <c r="A18" s="891" t="s">
        <v>1799</v>
      </c>
      <c r="B18" s="944">
        <v>23967</v>
      </c>
      <c r="C18" s="945">
        <v>12361</v>
      </c>
      <c r="D18" s="945">
        <v>11606</v>
      </c>
      <c r="E18" s="908">
        <v>13626</v>
      </c>
      <c r="F18" s="908">
        <v>7043</v>
      </c>
      <c r="G18" s="908">
        <v>6583</v>
      </c>
      <c r="H18" s="908">
        <v>1714</v>
      </c>
      <c r="I18" s="908">
        <v>806</v>
      </c>
      <c r="J18" s="908">
        <v>908</v>
      </c>
      <c r="K18" s="908">
        <v>229</v>
      </c>
      <c r="L18" s="908">
        <v>95</v>
      </c>
      <c r="M18" s="908">
        <v>134</v>
      </c>
      <c r="N18" s="908">
        <v>180</v>
      </c>
      <c r="O18" s="908">
        <v>85</v>
      </c>
      <c r="P18" s="908">
        <v>95</v>
      </c>
      <c r="Q18" s="908">
        <v>525</v>
      </c>
      <c r="R18" s="908">
        <v>277</v>
      </c>
      <c r="S18" s="908">
        <v>248</v>
      </c>
      <c r="T18" s="908">
        <v>126</v>
      </c>
      <c r="U18" s="908">
        <v>70</v>
      </c>
      <c r="V18" s="908">
        <v>56</v>
      </c>
      <c r="W18" s="908">
        <v>1445</v>
      </c>
      <c r="X18" s="908">
        <v>748</v>
      </c>
      <c r="Y18" s="908">
        <v>697</v>
      </c>
      <c r="Z18" s="908">
        <v>136</v>
      </c>
      <c r="AA18" s="908">
        <v>68</v>
      </c>
      <c r="AB18" s="908">
        <v>68</v>
      </c>
      <c r="AC18" s="908">
        <v>747</v>
      </c>
      <c r="AD18" s="908">
        <v>367</v>
      </c>
      <c r="AE18" s="911">
        <v>380</v>
      </c>
      <c r="AF18" s="946" t="s">
        <v>120</v>
      </c>
      <c r="AG18" s="881" t="s">
        <v>1799</v>
      </c>
      <c r="AH18" s="907">
        <v>2898</v>
      </c>
      <c r="AI18" s="908">
        <v>1563</v>
      </c>
      <c r="AJ18" s="908">
        <v>1335</v>
      </c>
      <c r="AK18" s="908">
        <v>377</v>
      </c>
      <c r="AL18" s="908">
        <v>205</v>
      </c>
      <c r="AM18" s="908">
        <v>172</v>
      </c>
      <c r="AN18" s="908">
        <v>546</v>
      </c>
      <c r="AO18" s="908">
        <v>300</v>
      </c>
      <c r="AP18" s="908">
        <v>246</v>
      </c>
      <c r="AQ18" s="908">
        <v>510</v>
      </c>
      <c r="AR18" s="908">
        <v>254</v>
      </c>
      <c r="AS18" s="908">
        <v>256</v>
      </c>
      <c r="AT18" s="908">
        <v>251</v>
      </c>
      <c r="AU18" s="908">
        <v>137</v>
      </c>
      <c r="AV18" s="908">
        <v>114</v>
      </c>
      <c r="AW18" s="908">
        <v>270</v>
      </c>
      <c r="AX18" s="908">
        <v>141</v>
      </c>
      <c r="AY18" s="908">
        <v>129</v>
      </c>
      <c r="AZ18" s="908">
        <v>283</v>
      </c>
      <c r="BA18" s="908">
        <v>149</v>
      </c>
      <c r="BB18" s="908">
        <v>134</v>
      </c>
      <c r="BC18" s="908">
        <v>104</v>
      </c>
      <c r="BD18" s="908">
        <v>53</v>
      </c>
      <c r="BE18" s="911">
        <v>51</v>
      </c>
      <c r="BF18" s="912" t="s">
        <v>120</v>
      </c>
    </row>
    <row r="19" spans="1:58" s="133" customFormat="1" ht="24.75" customHeight="1">
      <c r="A19" s="891" t="s">
        <v>1800</v>
      </c>
      <c r="B19" s="944">
        <v>28601</v>
      </c>
      <c r="C19" s="945">
        <v>14626</v>
      </c>
      <c r="D19" s="945">
        <v>13975</v>
      </c>
      <c r="E19" s="908">
        <v>16252</v>
      </c>
      <c r="F19" s="908">
        <v>8282</v>
      </c>
      <c r="G19" s="908">
        <v>7970</v>
      </c>
      <c r="H19" s="908">
        <v>2359</v>
      </c>
      <c r="I19" s="908">
        <v>1135</v>
      </c>
      <c r="J19" s="908">
        <v>1224</v>
      </c>
      <c r="K19" s="908">
        <v>259</v>
      </c>
      <c r="L19" s="908">
        <v>126</v>
      </c>
      <c r="M19" s="908">
        <v>133</v>
      </c>
      <c r="N19" s="908">
        <v>224</v>
      </c>
      <c r="O19" s="908">
        <v>128</v>
      </c>
      <c r="P19" s="908">
        <v>96</v>
      </c>
      <c r="Q19" s="908">
        <v>659</v>
      </c>
      <c r="R19" s="908">
        <v>363</v>
      </c>
      <c r="S19" s="908">
        <v>296</v>
      </c>
      <c r="T19" s="908">
        <v>158</v>
      </c>
      <c r="U19" s="908">
        <v>84</v>
      </c>
      <c r="V19" s="908">
        <v>74</v>
      </c>
      <c r="W19" s="908">
        <v>1889</v>
      </c>
      <c r="X19" s="908">
        <v>940</v>
      </c>
      <c r="Y19" s="908">
        <v>949</v>
      </c>
      <c r="Z19" s="908">
        <v>125</v>
      </c>
      <c r="AA19" s="908">
        <v>63</v>
      </c>
      <c r="AB19" s="908">
        <v>62</v>
      </c>
      <c r="AC19" s="908">
        <v>670</v>
      </c>
      <c r="AD19" s="908">
        <v>323</v>
      </c>
      <c r="AE19" s="911">
        <v>347</v>
      </c>
      <c r="AF19" s="946" t="s">
        <v>122</v>
      </c>
      <c r="AG19" s="881" t="s">
        <v>1800</v>
      </c>
      <c r="AH19" s="907">
        <v>3412</v>
      </c>
      <c r="AI19" s="908">
        <v>1795</v>
      </c>
      <c r="AJ19" s="908">
        <v>1617</v>
      </c>
      <c r="AK19" s="908">
        <v>326</v>
      </c>
      <c r="AL19" s="908">
        <v>176</v>
      </c>
      <c r="AM19" s="908">
        <v>150</v>
      </c>
      <c r="AN19" s="908">
        <v>649</v>
      </c>
      <c r="AO19" s="908">
        <v>360</v>
      </c>
      <c r="AP19" s="908">
        <v>289</v>
      </c>
      <c r="AQ19" s="908">
        <v>505</v>
      </c>
      <c r="AR19" s="908">
        <v>255</v>
      </c>
      <c r="AS19" s="908">
        <v>250</v>
      </c>
      <c r="AT19" s="908">
        <v>280</v>
      </c>
      <c r="AU19" s="908">
        <v>169</v>
      </c>
      <c r="AV19" s="908">
        <v>111</v>
      </c>
      <c r="AW19" s="908">
        <v>310</v>
      </c>
      <c r="AX19" s="908">
        <v>158</v>
      </c>
      <c r="AY19" s="908">
        <v>152</v>
      </c>
      <c r="AZ19" s="908">
        <v>395</v>
      </c>
      <c r="BA19" s="908">
        <v>202</v>
      </c>
      <c r="BB19" s="908">
        <v>193</v>
      </c>
      <c r="BC19" s="908">
        <v>129</v>
      </c>
      <c r="BD19" s="908">
        <v>67</v>
      </c>
      <c r="BE19" s="911">
        <v>62</v>
      </c>
      <c r="BF19" s="912" t="s">
        <v>122</v>
      </c>
    </row>
    <row r="20" spans="1:58" s="133" customFormat="1" ht="24.75" customHeight="1">
      <c r="A20" s="891" t="s">
        <v>1801</v>
      </c>
      <c r="B20" s="944">
        <v>26291</v>
      </c>
      <c r="C20" s="945">
        <v>13782</v>
      </c>
      <c r="D20" s="945">
        <v>12509</v>
      </c>
      <c r="E20" s="908">
        <v>15060</v>
      </c>
      <c r="F20" s="908">
        <v>7796</v>
      </c>
      <c r="G20" s="908">
        <v>7264</v>
      </c>
      <c r="H20" s="908">
        <v>2157</v>
      </c>
      <c r="I20" s="908">
        <v>1119</v>
      </c>
      <c r="J20" s="908">
        <v>1038</v>
      </c>
      <c r="K20" s="908">
        <v>234</v>
      </c>
      <c r="L20" s="908">
        <v>143</v>
      </c>
      <c r="M20" s="908">
        <v>91</v>
      </c>
      <c r="N20" s="908">
        <v>194</v>
      </c>
      <c r="O20" s="908">
        <v>111</v>
      </c>
      <c r="P20" s="908">
        <v>83</v>
      </c>
      <c r="Q20" s="908">
        <v>646</v>
      </c>
      <c r="R20" s="908">
        <v>362</v>
      </c>
      <c r="S20" s="908">
        <v>284</v>
      </c>
      <c r="T20" s="908">
        <v>116</v>
      </c>
      <c r="U20" s="908">
        <v>60</v>
      </c>
      <c r="V20" s="908">
        <v>56</v>
      </c>
      <c r="W20" s="908">
        <v>1491</v>
      </c>
      <c r="X20" s="908">
        <v>733</v>
      </c>
      <c r="Y20" s="908">
        <v>758</v>
      </c>
      <c r="Z20" s="908">
        <v>109</v>
      </c>
      <c r="AA20" s="908">
        <v>66</v>
      </c>
      <c r="AB20" s="908">
        <v>43</v>
      </c>
      <c r="AC20" s="908">
        <v>604</v>
      </c>
      <c r="AD20" s="908">
        <v>305</v>
      </c>
      <c r="AE20" s="911">
        <v>299</v>
      </c>
      <c r="AF20" s="946" t="s">
        <v>1154</v>
      </c>
      <c r="AG20" s="881" t="s">
        <v>1801</v>
      </c>
      <c r="AH20" s="907">
        <v>3189</v>
      </c>
      <c r="AI20" s="908">
        <v>1722</v>
      </c>
      <c r="AJ20" s="908">
        <v>1467</v>
      </c>
      <c r="AK20" s="908">
        <v>266</v>
      </c>
      <c r="AL20" s="908">
        <v>138</v>
      </c>
      <c r="AM20" s="908">
        <v>128</v>
      </c>
      <c r="AN20" s="908">
        <v>609</v>
      </c>
      <c r="AO20" s="908">
        <v>326</v>
      </c>
      <c r="AP20" s="908">
        <v>283</v>
      </c>
      <c r="AQ20" s="908">
        <v>564</v>
      </c>
      <c r="AR20" s="908">
        <v>313</v>
      </c>
      <c r="AS20" s="908">
        <v>251</v>
      </c>
      <c r="AT20" s="908">
        <v>285</v>
      </c>
      <c r="AU20" s="908">
        <v>173</v>
      </c>
      <c r="AV20" s="908">
        <v>112</v>
      </c>
      <c r="AW20" s="908">
        <v>353</v>
      </c>
      <c r="AX20" s="908">
        <v>185</v>
      </c>
      <c r="AY20" s="908">
        <v>168</v>
      </c>
      <c r="AZ20" s="908">
        <v>294</v>
      </c>
      <c r="BA20" s="908">
        <v>166</v>
      </c>
      <c r="BB20" s="908">
        <v>128</v>
      </c>
      <c r="BC20" s="908">
        <v>120</v>
      </c>
      <c r="BD20" s="908">
        <v>64</v>
      </c>
      <c r="BE20" s="911">
        <v>56</v>
      </c>
      <c r="BF20" s="912" t="s">
        <v>1154</v>
      </c>
    </row>
    <row r="21" spans="1:58" s="133" customFormat="1" ht="24.75" customHeight="1">
      <c r="A21" s="891" t="s">
        <v>1802</v>
      </c>
      <c r="B21" s="944">
        <v>20926</v>
      </c>
      <c r="C21" s="945">
        <v>10887</v>
      </c>
      <c r="D21" s="945">
        <v>10039</v>
      </c>
      <c r="E21" s="908">
        <v>12560</v>
      </c>
      <c r="F21" s="908">
        <v>6369</v>
      </c>
      <c r="G21" s="908">
        <v>6191</v>
      </c>
      <c r="H21" s="908">
        <v>1419</v>
      </c>
      <c r="I21" s="908">
        <v>735</v>
      </c>
      <c r="J21" s="908">
        <v>684</v>
      </c>
      <c r="K21" s="908">
        <v>223</v>
      </c>
      <c r="L21" s="908">
        <v>118</v>
      </c>
      <c r="M21" s="908">
        <v>105</v>
      </c>
      <c r="N21" s="908">
        <v>136</v>
      </c>
      <c r="O21" s="908">
        <v>72</v>
      </c>
      <c r="P21" s="908">
        <v>64</v>
      </c>
      <c r="Q21" s="908">
        <v>530</v>
      </c>
      <c r="R21" s="908">
        <v>286</v>
      </c>
      <c r="S21" s="908">
        <v>244</v>
      </c>
      <c r="T21" s="908">
        <v>127</v>
      </c>
      <c r="U21" s="908">
        <v>79</v>
      </c>
      <c r="V21" s="908">
        <v>48</v>
      </c>
      <c r="W21" s="908">
        <v>1124</v>
      </c>
      <c r="X21" s="908">
        <v>594</v>
      </c>
      <c r="Y21" s="908">
        <v>530</v>
      </c>
      <c r="Z21" s="908">
        <v>80</v>
      </c>
      <c r="AA21" s="908">
        <v>55</v>
      </c>
      <c r="AB21" s="908">
        <v>25</v>
      </c>
      <c r="AC21" s="908">
        <v>383</v>
      </c>
      <c r="AD21" s="908">
        <v>203</v>
      </c>
      <c r="AE21" s="911">
        <v>180</v>
      </c>
      <c r="AF21" s="946" t="s">
        <v>123</v>
      </c>
      <c r="AG21" s="881" t="s">
        <v>1802</v>
      </c>
      <c r="AH21" s="907">
        <v>2513</v>
      </c>
      <c r="AI21" s="908">
        <v>1359</v>
      </c>
      <c r="AJ21" s="908">
        <v>1154</v>
      </c>
      <c r="AK21" s="908">
        <v>207</v>
      </c>
      <c r="AL21" s="908">
        <v>121</v>
      </c>
      <c r="AM21" s="908">
        <v>86</v>
      </c>
      <c r="AN21" s="908">
        <v>431</v>
      </c>
      <c r="AO21" s="908">
        <v>230</v>
      </c>
      <c r="AP21" s="908">
        <v>201</v>
      </c>
      <c r="AQ21" s="908">
        <v>433</v>
      </c>
      <c r="AR21" s="908">
        <v>230</v>
      </c>
      <c r="AS21" s="908">
        <v>203</v>
      </c>
      <c r="AT21" s="908">
        <v>188</v>
      </c>
      <c r="AU21" s="908">
        <v>105</v>
      </c>
      <c r="AV21" s="908">
        <v>83</v>
      </c>
      <c r="AW21" s="908">
        <v>233</v>
      </c>
      <c r="AX21" s="908">
        <v>138</v>
      </c>
      <c r="AY21" s="908">
        <v>95</v>
      </c>
      <c r="AZ21" s="908">
        <v>230</v>
      </c>
      <c r="BA21" s="908">
        <v>129</v>
      </c>
      <c r="BB21" s="908">
        <v>101</v>
      </c>
      <c r="BC21" s="908">
        <v>109</v>
      </c>
      <c r="BD21" s="908">
        <v>64</v>
      </c>
      <c r="BE21" s="911">
        <v>45</v>
      </c>
      <c r="BF21" s="912" t="s">
        <v>123</v>
      </c>
    </row>
    <row r="22" spans="1:58" s="133" customFormat="1" ht="24.75" customHeight="1">
      <c r="A22" s="891" t="s">
        <v>1803</v>
      </c>
      <c r="B22" s="944">
        <v>23236</v>
      </c>
      <c r="C22" s="945">
        <v>12228</v>
      </c>
      <c r="D22" s="945">
        <v>11008</v>
      </c>
      <c r="E22" s="908">
        <v>14979</v>
      </c>
      <c r="F22" s="908">
        <v>7817</v>
      </c>
      <c r="G22" s="908">
        <v>7162</v>
      </c>
      <c r="H22" s="908">
        <v>1360</v>
      </c>
      <c r="I22" s="908">
        <v>709</v>
      </c>
      <c r="J22" s="908">
        <v>651</v>
      </c>
      <c r="K22" s="908">
        <v>189</v>
      </c>
      <c r="L22" s="908">
        <v>106</v>
      </c>
      <c r="M22" s="908">
        <v>83</v>
      </c>
      <c r="N22" s="908">
        <v>140</v>
      </c>
      <c r="O22" s="908">
        <v>78</v>
      </c>
      <c r="P22" s="908">
        <v>62</v>
      </c>
      <c r="Q22" s="908">
        <v>500</v>
      </c>
      <c r="R22" s="908">
        <v>258</v>
      </c>
      <c r="S22" s="908">
        <v>242</v>
      </c>
      <c r="T22" s="908">
        <v>123</v>
      </c>
      <c r="U22" s="908">
        <v>73</v>
      </c>
      <c r="V22" s="908">
        <v>50</v>
      </c>
      <c r="W22" s="908">
        <v>1094</v>
      </c>
      <c r="X22" s="908">
        <v>571</v>
      </c>
      <c r="Y22" s="908">
        <v>523</v>
      </c>
      <c r="Z22" s="908">
        <v>72</v>
      </c>
      <c r="AA22" s="908">
        <v>43</v>
      </c>
      <c r="AB22" s="908">
        <v>29</v>
      </c>
      <c r="AC22" s="908">
        <v>425</v>
      </c>
      <c r="AD22" s="908">
        <v>208</v>
      </c>
      <c r="AE22" s="911">
        <v>217</v>
      </c>
      <c r="AF22" s="946" t="s">
        <v>1155</v>
      </c>
      <c r="AG22" s="881" t="s">
        <v>1803</v>
      </c>
      <c r="AH22" s="907">
        <v>2510</v>
      </c>
      <c r="AI22" s="908">
        <v>1346</v>
      </c>
      <c r="AJ22" s="908">
        <v>1164</v>
      </c>
      <c r="AK22" s="908">
        <v>229</v>
      </c>
      <c r="AL22" s="908">
        <v>128</v>
      </c>
      <c r="AM22" s="908">
        <v>101</v>
      </c>
      <c r="AN22" s="908">
        <v>441</v>
      </c>
      <c r="AO22" s="908">
        <v>242</v>
      </c>
      <c r="AP22" s="908">
        <v>199</v>
      </c>
      <c r="AQ22" s="908">
        <v>451</v>
      </c>
      <c r="AR22" s="908">
        <v>240</v>
      </c>
      <c r="AS22" s="908">
        <v>211</v>
      </c>
      <c r="AT22" s="908">
        <v>212</v>
      </c>
      <c r="AU22" s="908">
        <v>118</v>
      </c>
      <c r="AV22" s="908">
        <v>94</v>
      </c>
      <c r="AW22" s="908">
        <v>204</v>
      </c>
      <c r="AX22" s="908">
        <v>116</v>
      </c>
      <c r="AY22" s="908">
        <v>88</v>
      </c>
      <c r="AZ22" s="908">
        <v>221</v>
      </c>
      <c r="BA22" s="908">
        <v>130</v>
      </c>
      <c r="BB22" s="908">
        <v>91</v>
      </c>
      <c r="BC22" s="908">
        <v>86</v>
      </c>
      <c r="BD22" s="908">
        <v>45</v>
      </c>
      <c r="BE22" s="911">
        <v>41</v>
      </c>
      <c r="BF22" s="912" t="s">
        <v>1155</v>
      </c>
    </row>
    <row r="23" spans="1:58" s="133" customFormat="1" ht="24.75" customHeight="1">
      <c r="A23" s="891" t="s">
        <v>1804</v>
      </c>
      <c r="B23" s="944">
        <v>20051</v>
      </c>
      <c r="C23" s="945">
        <v>10499</v>
      </c>
      <c r="D23" s="945">
        <v>9552</v>
      </c>
      <c r="E23" s="908">
        <v>12132</v>
      </c>
      <c r="F23" s="908">
        <v>6212</v>
      </c>
      <c r="G23" s="908">
        <v>5920</v>
      </c>
      <c r="H23" s="908">
        <v>1296</v>
      </c>
      <c r="I23" s="908">
        <v>650</v>
      </c>
      <c r="J23" s="908">
        <v>646</v>
      </c>
      <c r="K23" s="908">
        <v>172</v>
      </c>
      <c r="L23" s="908">
        <v>98</v>
      </c>
      <c r="M23" s="908">
        <v>74</v>
      </c>
      <c r="N23" s="908">
        <v>130</v>
      </c>
      <c r="O23" s="908">
        <v>70</v>
      </c>
      <c r="P23" s="908">
        <v>60</v>
      </c>
      <c r="Q23" s="908">
        <v>527</v>
      </c>
      <c r="R23" s="908">
        <v>279</v>
      </c>
      <c r="S23" s="908">
        <v>248</v>
      </c>
      <c r="T23" s="908">
        <v>102</v>
      </c>
      <c r="U23" s="908">
        <v>57</v>
      </c>
      <c r="V23" s="908">
        <v>45</v>
      </c>
      <c r="W23" s="908">
        <v>1111</v>
      </c>
      <c r="X23" s="908">
        <v>596</v>
      </c>
      <c r="Y23" s="908">
        <v>515</v>
      </c>
      <c r="Z23" s="908">
        <v>73</v>
      </c>
      <c r="AA23" s="908">
        <v>44</v>
      </c>
      <c r="AB23" s="908">
        <v>29</v>
      </c>
      <c r="AC23" s="908">
        <v>406</v>
      </c>
      <c r="AD23" s="908">
        <v>216</v>
      </c>
      <c r="AE23" s="911">
        <v>190</v>
      </c>
      <c r="AF23" s="946" t="s">
        <v>1156</v>
      </c>
      <c r="AG23" s="881" t="s">
        <v>1804</v>
      </c>
      <c r="AH23" s="907">
        <v>2376</v>
      </c>
      <c r="AI23" s="908">
        <v>1320</v>
      </c>
      <c r="AJ23" s="908">
        <v>1056</v>
      </c>
      <c r="AK23" s="908">
        <v>222</v>
      </c>
      <c r="AL23" s="908">
        <v>131</v>
      </c>
      <c r="AM23" s="908">
        <v>91</v>
      </c>
      <c r="AN23" s="908">
        <v>406</v>
      </c>
      <c r="AO23" s="908">
        <v>212</v>
      </c>
      <c r="AP23" s="908">
        <v>194</v>
      </c>
      <c r="AQ23" s="908">
        <v>360</v>
      </c>
      <c r="AR23" s="908">
        <v>206</v>
      </c>
      <c r="AS23" s="908">
        <v>154</v>
      </c>
      <c r="AT23" s="908">
        <v>210</v>
      </c>
      <c r="AU23" s="908">
        <v>126</v>
      </c>
      <c r="AV23" s="908">
        <v>84</v>
      </c>
      <c r="AW23" s="908">
        <v>232</v>
      </c>
      <c r="AX23" s="908">
        <v>127</v>
      </c>
      <c r="AY23" s="908">
        <v>105</v>
      </c>
      <c r="AZ23" s="908">
        <v>214</v>
      </c>
      <c r="BA23" s="908">
        <v>119</v>
      </c>
      <c r="BB23" s="908">
        <v>95</v>
      </c>
      <c r="BC23" s="908">
        <v>82</v>
      </c>
      <c r="BD23" s="908">
        <v>36</v>
      </c>
      <c r="BE23" s="911">
        <v>46</v>
      </c>
      <c r="BF23" s="912" t="s">
        <v>1156</v>
      </c>
    </row>
    <row r="24" spans="1:58" s="133" customFormat="1" ht="24.75" customHeight="1">
      <c r="A24" s="891" t="s">
        <v>1805</v>
      </c>
      <c r="B24" s="944">
        <v>18960</v>
      </c>
      <c r="C24" s="945">
        <v>10066</v>
      </c>
      <c r="D24" s="945">
        <v>8894</v>
      </c>
      <c r="E24" s="908">
        <v>11124</v>
      </c>
      <c r="F24" s="908">
        <v>5872</v>
      </c>
      <c r="G24" s="908">
        <v>5252</v>
      </c>
      <c r="H24" s="908">
        <v>1310</v>
      </c>
      <c r="I24" s="908">
        <v>675</v>
      </c>
      <c r="J24" s="908">
        <v>635</v>
      </c>
      <c r="K24" s="908">
        <v>144</v>
      </c>
      <c r="L24" s="908">
        <v>78</v>
      </c>
      <c r="M24" s="908">
        <v>66</v>
      </c>
      <c r="N24" s="908">
        <v>143</v>
      </c>
      <c r="O24" s="908">
        <v>76</v>
      </c>
      <c r="P24" s="908">
        <v>67</v>
      </c>
      <c r="Q24" s="908">
        <v>509</v>
      </c>
      <c r="R24" s="908">
        <v>276</v>
      </c>
      <c r="S24" s="908">
        <v>233</v>
      </c>
      <c r="T24" s="908">
        <v>115</v>
      </c>
      <c r="U24" s="908">
        <v>56</v>
      </c>
      <c r="V24" s="908">
        <v>59</v>
      </c>
      <c r="W24" s="908">
        <v>1128</v>
      </c>
      <c r="X24" s="908">
        <v>592</v>
      </c>
      <c r="Y24" s="908">
        <v>536</v>
      </c>
      <c r="Z24" s="908">
        <v>90</v>
      </c>
      <c r="AA24" s="908">
        <v>52</v>
      </c>
      <c r="AB24" s="908">
        <v>38</v>
      </c>
      <c r="AC24" s="908">
        <v>405</v>
      </c>
      <c r="AD24" s="908">
        <v>197</v>
      </c>
      <c r="AE24" s="911">
        <v>208</v>
      </c>
      <c r="AF24" s="946" t="s">
        <v>1157</v>
      </c>
      <c r="AG24" s="881" t="s">
        <v>1805</v>
      </c>
      <c r="AH24" s="907">
        <v>2335</v>
      </c>
      <c r="AI24" s="908">
        <v>1293</v>
      </c>
      <c r="AJ24" s="908">
        <v>1042</v>
      </c>
      <c r="AK24" s="908">
        <v>208</v>
      </c>
      <c r="AL24" s="908">
        <v>111</v>
      </c>
      <c r="AM24" s="908">
        <v>97</v>
      </c>
      <c r="AN24" s="908">
        <v>361</v>
      </c>
      <c r="AO24" s="908">
        <v>204</v>
      </c>
      <c r="AP24" s="908">
        <v>157</v>
      </c>
      <c r="AQ24" s="908">
        <v>410</v>
      </c>
      <c r="AR24" s="908">
        <v>205</v>
      </c>
      <c r="AS24" s="908">
        <v>205</v>
      </c>
      <c r="AT24" s="908">
        <v>182</v>
      </c>
      <c r="AU24" s="908">
        <v>95</v>
      </c>
      <c r="AV24" s="908">
        <v>87</v>
      </c>
      <c r="AW24" s="908">
        <v>226</v>
      </c>
      <c r="AX24" s="908">
        <v>123</v>
      </c>
      <c r="AY24" s="908">
        <v>103</v>
      </c>
      <c r="AZ24" s="908">
        <v>197</v>
      </c>
      <c r="BA24" s="908">
        <v>124</v>
      </c>
      <c r="BB24" s="908">
        <v>73</v>
      </c>
      <c r="BC24" s="908">
        <v>73</v>
      </c>
      <c r="BD24" s="908">
        <v>37</v>
      </c>
      <c r="BE24" s="911">
        <v>36</v>
      </c>
      <c r="BF24" s="912" t="s">
        <v>1157</v>
      </c>
    </row>
    <row r="25" spans="1:58" s="133" customFormat="1" ht="24.75" customHeight="1">
      <c r="A25" s="891" t="s">
        <v>1806</v>
      </c>
      <c r="B25" s="944">
        <v>21718</v>
      </c>
      <c r="C25" s="945">
        <v>11298</v>
      </c>
      <c r="D25" s="945">
        <v>10420</v>
      </c>
      <c r="E25" s="908">
        <v>12598</v>
      </c>
      <c r="F25" s="908">
        <v>6501</v>
      </c>
      <c r="G25" s="908">
        <v>6097</v>
      </c>
      <c r="H25" s="908">
        <v>1603</v>
      </c>
      <c r="I25" s="908">
        <v>771</v>
      </c>
      <c r="J25" s="908">
        <v>832</v>
      </c>
      <c r="K25" s="908">
        <v>171</v>
      </c>
      <c r="L25" s="908">
        <v>98</v>
      </c>
      <c r="M25" s="908">
        <v>73</v>
      </c>
      <c r="N25" s="908">
        <v>170</v>
      </c>
      <c r="O25" s="908">
        <v>99</v>
      </c>
      <c r="P25" s="908">
        <v>71</v>
      </c>
      <c r="Q25" s="908">
        <v>580</v>
      </c>
      <c r="R25" s="908">
        <v>298</v>
      </c>
      <c r="S25" s="908">
        <v>282</v>
      </c>
      <c r="T25" s="908">
        <v>128</v>
      </c>
      <c r="U25" s="908">
        <v>69</v>
      </c>
      <c r="V25" s="908">
        <v>59</v>
      </c>
      <c r="W25" s="908">
        <v>1335</v>
      </c>
      <c r="X25" s="908">
        <v>696</v>
      </c>
      <c r="Y25" s="908">
        <v>639</v>
      </c>
      <c r="Z25" s="908">
        <v>113</v>
      </c>
      <c r="AA25" s="908">
        <v>73</v>
      </c>
      <c r="AB25" s="908">
        <v>40</v>
      </c>
      <c r="AC25" s="908">
        <v>397</v>
      </c>
      <c r="AD25" s="908">
        <v>216</v>
      </c>
      <c r="AE25" s="911">
        <v>181</v>
      </c>
      <c r="AF25" s="946" t="s">
        <v>1158</v>
      </c>
      <c r="AG25" s="881" t="s">
        <v>1806</v>
      </c>
      <c r="AH25" s="907">
        <v>2695</v>
      </c>
      <c r="AI25" s="908">
        <v>1420</v>
      </c>
      <c r="AJ25" s="908">
        <v>1275</v>
      </c>
      <c r="AK25" s="908">
        <v>224</v>
      </c>
      <c r="AL25" s="908">
        <v>119</v>
      </c>
      <c r="AM25" s="908">
        <v>105</v>
      </c>
      <c r="AN25" s="908">
        <v>499</v>
      </c>
      <c r="AO25" s="908">
        <v>277</v>
      </c>
      <c r="AP25" s="908">
        <v>222</v>
      </c>
      <c r="AQ25" s="908">
        <v>440</v>
      </c>
      <c r="AR25" s="908">
        <v>239</v>
      </c>
      <c r="AS25" s="908">
        <v>201</v>
      </c>
      <c r="AT25" s="908">
        <v>189</v>
      </c>
      <c r="AU25" s="908">
        <v>105</v>
      </c>
      <c r="AV25" s="908">
        <v>84</v>
      </c>
      <c r="AW25" s="908">
        <v>267</v>
      </c>
      <c r="AX25" s="908">
        <v>151</v>
      </c>
      <c r="AY25" s="908">
        <v>116</v>
      </c>
      <c r="AZ25" s="908">
        <v>203</v>
      </c>
      <c r="BA25" s="908">
        <v>107</v>
      </c>
      <c r="BB25" s="908">
        <v>96</v>
      </c>
      <c r="BC25" s="908">
        <v>106</v>
      </c>
      <c r="BD25" s="908">
        <v>59</v>
      </c>
      <c r="BE25" s="911">
        <v>47</v>
      </c>
      <c r="BF25" s="912" t="s">
        <v>1158</v>
      </c>
    </row>
    <row r="26" spans="1:58" s="133" customFormat="1" ht="24.75" customHeight="1">
      <c r="A26" s="891" t="s">
        <v>1807</v>
      </c>
      <c r="B26" s="944">
        <v>19233</v>
      </c>
      <c r="C26" s="945">
        <v>10134</v>
      </c>
      <c r="D26" s="945">
        <v>9099</v>
      </c>
      <c r="E26" s="908">
        <v>11852</v>
      </c>
      <c r="F26" s="908">
        <v>6158</v>
      </c>
      <c r="G26" s="908">
        <v>5694</v>
      </c>
      <c r="H26" s="908">
        <v>1232</v>
      </c>
      <c r="I26" s="908">
        <v>602</v>
      </c>
      <c r="J26" s="908">
        <v>630</v>
      </c>
      <c r="K26" s="908">
        <v>170</v>
      </c>
      <c r="L26" s="908">
        <v>93</v>
      </c>
      <c r="M26" s="908">
        <v>77</v>
      </c>
      <c r="N26" s="908">
        <v>126</v>
      </c>
      <c r="O26" s="908">
        <v>73</v>
      </c>
      <c r="P26" s="908">
        <v>53</v>
      </c>
      <c r="Q26" s="908">
        <v>434</v>
      </c>
      <c r="R26" s="908">
        <v>229</v>
      </c>
      <c r="S26" s="908">
        <v>205</v>
      </c>
      <c r="T26" s="908">
        <v>101</v>
      </c>
      <c r="U26" s="908">
        <v>53</v>
      </c>
      <c r="V26" s="908">
        <v>48</v>
      </c>
      <c r="W26" s="908">
        <v>1055</v>
      </c>
      <c r="X26" s="908">
        <v>542</v>
      </c>
      <c r="Y26" s="908">
        <v>513</v>
      </c>
      <c r="Z26" s="908">
        <v>69</v>
      </c>
      <c r="AA26" s="908">
        <v>41</v>
      </c>
      <c r="AB26" s="908">
        <v>28</v>
      </c>
      <c r="AC26" s="908">
        <v>333</v>
      </c>
      <c r="AD26" s="908">
        <v>170</v>
      </c>
      <c r="AE26" s="911">
        <v>163</v>
      </c>
      <c r="AF26" s="946" t="s">
        <v>1159</v>
      </c>
      <c r="AG26" s="881" t="s">
        <v>1807</v>
      </c>
      <c r="AH26" s="907">
        <v>2251</v>
      </c>
      <c r="AI26" s="908">
        <v>1246</v>
      </c>
      <c r="AJ26" s="908">
        <v>1005</v>
      </c>
      <c r="AK26" s="908">
        <v>217</v>
      </c>
      <c r="AL26" s="908">
        <v>114</v>
      </c>
      <c r="AM26" s="908">
        <v>103</v>
      </c>
      <c r="AN26" s="908">
        <v>382</v>
      </c>
      <c r="AO26" s="908">
        <v>222</v>
      </c>
      <c r="AP26" s="908">
        <v>160</v>
      </c>
      <c r="AQ26" s="908">
        <v>356</v>
      </c>
      <c r="AR26" s="908">
        <v>207</v>
      </c>
      <c r="AS26" s="908">
        <v>149</v>
      </c>
      <c r="AT26" s="908">
        <v>155</v>
      </c>
      <c r="AU26" s="908">
        <v>101</v>
      </c>
      <c r="AV26" s="908">
        <v>54</v>
      </c>
      <c r="AW26" s="908">
        <v>196</v>
      </c>
      <c r="AX26" s="908">
        <v>106</v>
      </c>
      <c r="AY26" s="908">
        <v>90</v>
      </c>
      <c r="AZ26" s="908">
        <v>205</v>
      </c>
      <c r="BA26" s="908">
        <v>124</v>
      </c>
      <c r="BB26" s="908">
        <v>81</v>
      </c>
      <c r="BC26" s="908">
        <v>99</v>
      </c>
      <c r="BD26" s="908">
        <v>53</v>
      </c>
      <c r="BE26" s="911">
        <v>46</v>
      </c>
      <c r="BF26" s="912" t="s">
        <v>1159</v>
      </c>
    </row>
    <row r="27" spans="1:58" s="2" customFormat="1" ht="24.75" customHeight="1">
      <c r="A27" s="891" t="s">
        <v>1808</v>
      </c>
      <c r="B27" s="944">
        <v>21113</v>
      </c>
      <c r="C27" s="945">
        <v>11153</v>
      </c>
      <c r="D27" s="945">
        <v>9960</v>
      </c>
      <c r="E27" s="908">
        <v>13059</v>
      </c>
      <c r="F27" s="908">
        <v>6860</v>
      </c>
      <c r="G27" s="908">
        <v>6199</v>
      </c>
      <c r="H27" s="908">
        <v>1369</v>
      </c>
      <c r="I27" s="908">
        <v>683</v>
      </c>
      <c r="J27" s="908">
        <v>686</v>
      </c>
      <c r="K27" s="908">
        <v>132</v>
      </c>
      <c r="L27" s="908">
        <v>62</v>
      </c>
      <c r="M27" s="908">
        <v>70</v>
      </c>
      <c r="N27" s="908">
        <v>102</v>
      </c>
      <c r="O27" s="908">
        <v>58</v>
      </c>
      <c r="P27" s="908">
        <v>44</v>
      </c>
      <c r="Q27" s="908">
        <v>522</v>
      </c>
      <c r="R27" s="908">
        <v>280</v>
      </c>
      <c r="S27" s="908">
        <v>242</v>
      </c>
      <c r="T27" s="908">
        <v>106</v>
      </c>
      <c r="U27" s="908">
        <v>50</v>
      </c>
      <c r="V27" s="908">
        <v>56</v>
      </c>
      <c r="W27" s="908">
        <v>1108</v>
      </c>
      <c r="X27" s="908">
        <v>591</v>
      </c>
      <c r="Y27" s="908">
        <v>517</v>
      </c>
      <c r="Z27" s="908">
        <v>87</v>
      </c>
      <c r="AA27" s="908">
        <v>46</v>
      </c>
      <c r="AB27" s="908">
        <v>41</v>
      </c>
      <c r="AC27" s="908">
        <v>432</v>
      </c>
      <c r="AD27" s="908">
        <v>226</v>
      </c>
      <c r="AE27" s="911">
        <v>206</v>
      </c>
      <c r="AF27" s="946" t="s">
        <v>124</v>
      </c>
      <c r="AG27" s="881" t="s">
        <v>1808</v>
      </c>
      <c r="AH27" s="907">
        <v>2521</v>
      </c>
      <c r="AI27" s="908">
        <v>1378</v>
      </c>
      <c r="AJ27" s="908">
        <v>1143</v>
      </c>
      <c r="AK27" s="908">
        <v>216</v>
      </c>
      <c r="AL27" s="908">
        <v>121</v>
      </c>
      <c r="AM27" s="908">
        <v>95</v>
      </c>
      <c r="AN27" s="908">
        <v>416</v>
      </c>
      <c r="AO27" s="908">
        <v>226</v>
      </c>
      <c r="AP27" s="908">
        <v>190</v>
      </c>
      <c r="AQ27" s="908">
        <v>383</v>
      </c>
      <c r="AR27" s="908">
        <v>202</v>
      </c>
      <c r="AS27" s="908">
        <v>181</v>
      </c>
      <c r="AT27" s="908">
        <v>185</v>
      </c>
      <c r="AU27" s="908">
        <v>109</v>
      </c>
      <c r="AV27" s="908">
        <v>76</v>
      </c>
      <c r="AW27" s="908">
        <v>201</v>
      </c>
      <c r="AX27" s="908">
        <v>110</v>
      </c>
      <c r="AY27" s="908">
        <v>91</v>
      </c>
      <c r="AZ27" s="908">
        <v>190</v>
      </c>
      <c r="BA27" s="908">
        <v>104</v>
      </c>
      <c r="BB27" s="908">
        <v>86</v>
      </c>
      <c r="BC27" s="908">
        <v>84</v>
      </c>
      <c r="BD27" s="908">
        <v>47</v>
      </c>
      <c r="BE27" s="911">
        <v>37</v>
      </c>
      <c r="BF27" s="912" t="s">
        <v>124</v>
      </c>
    </row>
    <row r="28" spans="1:58" s="2" customFormat="1" ht="24.75" customHeight="1">
      <c r="A28" s="891" t="s">
        <v>1809</v>
      </c>
      <c r="B28" s="944">
        <v>22948</v>
      </c>
      <c r="C28" s="945">
        <v>11885</v>
      </c>
      <c r="D28" s="945">
        <v>11063</v>
      </c>
      <c r="E28" s="908">
        <v>14948</v>
      </c>
      <c r="F28" s="908">
        <v>7686</v>
      </c>
      <c r="G28" s="908">
        <v>7262</v>
      </c>
      <c r="H28" s="908">
        <v>1348</v>
      </c>
      <c r="I28" s="908">
        <v>634</v>
      </c>
      <c r="J28" s="908">
        <v>714</v>
      </c>
      <c r="K28" s="908">
        <v>135</v>
      </c>
      <c r="L28" s="908">
        <v>69</v>
      </c>
      <c r="M28" s="908">
        <v>66</v>
      </c>
      <c r="N28" s="908">
        <v>94</v>
      </c>
      <c r="O28" s="908">
        <v>44</v>
      </c>
      <c r="P28" s="908">
        <v>50</v>
      </c>
      <c r="Q28" s="908">
        <v>474</v>
      </c>
      <c r="R28" s="908">
        <v>258</v>
      </c>
      <c r="S28" s="908">
        <v>216</v>
      </c>
      <c r="T28" s="908">
        <v>106</v>
      </c>
      <c r="U28" s="908">
        <v>60</v>
      </c>
      <c r="V28" s="908">
        <v>46</v>
      </c>
      <c r="W28" s="908">
        <v>1164</v>
      </c>
      <c r="X28" s="908">
        <v>607</v>
      </c>
      <c r="Y28" s="908">
        <v>557</v>
      </c>
      <c r="Z28" s="908">
        <v>74</v>
      </c>
      <c r="AA28" s="908">
        <v>52</v>
      </c>
      <c r="AB28" s="908">
        <v>22</v>
      </c>
      <c r="AC28" s="908">
        <v>469</v>
      </c>
      <c r="AD28" s="908">
        <v>236</v>
      </c>
      <c r="AE28" s="911">
        <v>233</v>
      </c>
      <c r="AF28" s="946" t="s">
        <v>125</v>
      </c>
      <c r="AG28" s="881" t="s">
        <v>1809</v>
      </c>
      <c r="AH28" s="907">
        <v>2431</v>
      </c>
      <c r="AI28" s="908">
        <v>1304</v>
      </c>
      <c r="AJ28" s="908">
        <v>1127</v>
      </c>
      <c r="AK28" s="908">
        <v>194</v>
      </c>
      <c r="AL28" s="908">
        <v>113</v>
      </c>
      <c r="AM28" s="908">
        <v>81</v>
      </c>
      <c r="AN28" s="908">
        <v>450</v>
      </c>
      <c r="AO28" s="908">
        <v>228</v>
      </c>
      <c r="AP28" s="908">
        <v>222</v>
      </c>
      <c r="AQ28" s="908">
        <v>392</v>
      </c>
      <c r="AR28" s="908">
        <v>212</v>
      </c>
      <c r="AS28" s="908">
        <v>180</v>
      </c>
      <c r="AT28" s="908">
        <v>183</v>
      </c>
      <c r="AU28" s="908">
        <v>103</v>
      </c>
      <c r="AV28" s="908">
        <v>80</v>
      </c>
      <c r="AW28" s="908">
        <v>207</v>
      </c>
      <c r="AX28" s="908">
        <v>119</v>
      </c>
      <c r="AY28" s="908">
        <v>88</v>
      </c>
      <c r="AZ28" s="908">
        <v>196</v>
      </c>
      <c r="BA28" s="908">
        <v>115</v>
      </c>
      <c r="BB28" s="908">
        <v>81</v>
      </c>
      <c r="BC28" s="908">
        <v>83</v>
      </c>
      <c r="BD28" s="908">
        <v>45</v>
      </c>
      <c r="BE28" s="911">
        <v>38</v>
      </c>
      <c r="BF28" s="912" t="s">
        <v>125</v>
      </c>
    </row>
    <row r="29" spans="1:58" s="434" customFormat="1" ht="24.75" customHeight="1">
      <c r="A29" s="891" t="s">
        <v>1810</v>
      </c>
      <c r="B29" s="944">
        <v>24402</v>
      </c>
      <c r="C29" s="945">
        <v>12493</v>
      </c>
      <c r="D29" s="945">
        <v>11909</v>
      </c>
      <c r="E29" s="908">
        <v>14816</v>
      </c>
      <c r="F29" s="908">
        <v>7521</v>
      </c>
      <c r="G29" s="908">
        <v>7295</v>
      </c>
      <c r="H29" s="908">
        <v>1559</v>
      </c>
      <c r="I29" s="908">
        <v>774</v>
      </c>
      <c r="J29" s="908">
        <v>785</v>
      </c>
      <c r="K29" s="908">
        <v>152</v>
      </c>
      <c r="L29" s="908">
        <v>81</v>
      </c>
      <c r="M29" s="908">
        <v>71</v>
      </c>
      <c r="N29" s="908">
        <v>141</v>
      </c>
      <c r="O29" s="908">
        <v>81</v>
      </c>
      <c r="P29" s="908">
        <v>60</v>
      </c>
      <c r="Q29" s="908">
        <v>501</v>
      </c>
      <c r="R29" s="908">
        <v>258</v>
      </c>
      <c r="S29" s="908">
        <v>243</v>
      </c>
      <c r="T29" s="908">
        <v>119</v>
      </c>
      <c r="U29" s="908">
        <v>64</v>
      </c>
      <c r="V29" s="908">
        <v>55</v>
      </c>
      <c r="W29" s="908">
        <v>1354</v>
      </c>
      <c r="X29" s="908">
        <v>673</v>
      </c>
      <c r="Y29" s="908">
        <v>681</v>
      </c>
      <c r="Z29" s="908">
        <v>108</v>
      </c>
      <c r="AA29" s="908">
        <v>61</v>
      </c>
      <c r="AB29" s="908">
        <v>47</v>
      </c>
      <c r="AC29" s="908">
        <v>597</v>
      </c>
      <c r="AD29" s="908">
        <v>284</v>
      </c>
      <c r="AE29" s="911">
        <v>313</v>
      </c>
      <c r="AF29" s="946" t="s">
        <v>126</v>
      </c>
      <c r="AG29" s="881" t="s">
        <v>1810</v>
      </c>
      <c r="AH29" s="907">
        <v>2923</v>
      </c>
      <c r="AI29" s="908">
        <v>1545</v>
      </c>
      <c r="AJ29" s="908">
        <v>1378</v>
      </c>
      <c r="AK29" s="908">
        <v>336</v>
      </c>
      <c r="AL29" s="908">
        <v>175</v>
      </c>
      <c r="AM29" s="908">
        <v>161</v>
      </c>
      <c r="AN29" s="908">
        <v>507</v>
      </c>
      <c r="AO29" s="908">
        <v>266</v>
      </c>
      <c r="AP29" s="908">
        <v>241</v>
      </c>
      <c r="AQ29" s="908">
        <v>474</v>
      </c>
      <c r="AR29" s="908">
        <v>247</v>
      </c>
      <c r="AS29" s="908">
        <v>227</v>
      </c>
      <c r="AT29" s="908">
        <v>253</v>
      </c>
      <c r="AU29" s="908">
        <v>139</v>
      </c>
      <c r="AV29" s="908">
        <v>114</v>
      </c>
      <c r="AW29" s="908">
        <v>235</v>
      </c>
      <c r="AX29" s="908">
        <v>145</v>
      </c>
      <c r="AY29" s="908">
        <v>90</v>
      </c>
      <c r="AZ29" s="908">
        <v>239</v>
      </c>
      <c r="BA29" s="908">
        <v>128</v>
      </c>
      <c r="BB29" s="908">
        <v>111</v>
      </c>
      <c r="BC29" s="908">
        <v>88</v>
      </c>
      <c r="BD29" s="908">
        <v>51</v>
      </c>
      <c r="BE29" s="911">
        <v>37</v>
      </c>
      <c r="BF29" s="912" t="s">
        <v>126</v>
      </c>
    </row>
    <row r="30" spans="1:58" s="434" customFormat="1" ht="9" customHeight="1" thickBot="1">
      <c r="A30" s="913"/>
      <c r="B30" s="914"/>
      <c r="C30" s="915"/>
      <c r="D30" s="915"/>
      <c r="E30" s="915"/>
      <c r="F30" s="915"/>
      <c r="G30" s="915"/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5"/>
      <c r="X30" s="915"/>
      <c r="Y30" s="915"/>
      <c r="Z30" s="915"/>
      <c r="AA30" s="915"/>
      <c r="AB30" s="915"/>
      <c r="AC30" s="915"/>
      <c r="AD30" s="915"/>
      <c r="AE30" s="915"/>
      <c r="AF30" s="916"/>
      <c r="AG30" s="917"/>
      <c r="AH30" s="914"/>
      <c r="AI30" s="915"/>
      <c r="AJ30" s="915"/>
      <c r="AK30" s="915"/>
      <c r="AL30" s="915"/>
      <c r="AM30" s="915"/>
      <c r="AN30" s="915"/>
      <c r="AO30" s="915"/>
      <c r="AP30" s="915"/>
      <c r="AQ30" s="915"/>
      <c r="AR30" s="915"/>
      <c r="AS30" s="915"/>
      <c r="AT30" s="915"/>
      <c r="AU30" s="915"/>
      <c r="AV30" s="915"/>
      <c r="AW30" s="915"/>
      <c r="AX30" s="915"/>
      <c r="AY30" s="915"/>
      <c r="AZ30" s="915"/>
      <c r="BA30" s="915"/>
      <c r="BB30" s="915"/>
      <c r="BC30" s="915"/>
      <c r="BD30" s="915"/>
      <c r="BE30" s="918"/>
      <c r="BF30" s="919"/>
    </row>
    <row r="31" spans="1:58" s="434" customFormat="1" ht="9.75" customHeight="1" thickTop="1">
      <c r="A31" s="920"/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1"/>
      <c r="T31" s="921"/>
      <c r="U31" s="921"/>
      <c r="V31" s="921"/>
      <c r="W31" s="921"/>
      <c r="X31" s="921"/>
      <c r="Y31" s="921"/>
      <c r="Z31" s="921"/>
      <c r="AA31" s="921"/>
      <c r="AB31" s="921"/>
      <c r="AC31" s="921"/>
      <c r="AD31" s="921"/>
      <c r="AE31" s="921"/>
      <c r="AF31" s="922"/>
      <c r="AG31" s="920"/>
      <c r="AH31" s="921"/>
      <c r="AI31" s="921"/>
      <c r="AJ31" s="921"/>
      <c r="AK31" s="921"/>
      <c r="AL31" s="921"/>
      <c r="AM31" s="921"/>
      <c r="AN31" s="921"/>
      <c r="AO31" s="921"/>
      <c r="AP31" s="921"/>
      <c r="AQ31" s="921"/>
      <c r="AR31" s="921"/>
      <c r="AS31" s="921"/>
      <c r="AT31" s="921"/>
      <c r="AU31" s="921"/>
      <c r="AV31" s="921"/>
      <c r="AW31" s="921"/>
      <c r="AX31" s="921"/>
      <c r="AY31" s="921"/>
      <c r="AZ31" s="921"/>
      <c r="BA31" s="921"/>
      <c r="BB31" s="921"/>
      <c r="BC31" s="921"/>
      <c r="BD31" s="921"/>
      <c r="BE31" s="921"/>
      <c r="BF31" s="922"/>
    </row>
    <row r="32" spans="1:58" s="434" customFormat="1" ht="12" customHeight="1">
      <c r="A32" s="1319" t="s">
        <v>1119</v>
      </c>
      <c r="B32" s="1319"/>
      <c r="C32" s="1319"/>
      <c r="D32" s="1319"/>
      <c r="E32" s="1319"/>
      <c r="F32" s="1319"/>
      <c r="G32" s="921"/>
      <c r="H32" s="921"/>
      <c r="I32" s="921"/>
      <c r="J32" s="921"/>
      <c r="K32" s="921"/>
      <c r="L32" s="921"/>
      <c r="M32" s="921"/>
      <c r="N32" s="921"/>
      <c r="O32" s="921"/>
      <c r="P32" s="921"/>
      <c r="Q32" s="117" t="s">
        <v>1793</v>
      </c>
      <c r="R32" s="921"/>
      <c r="S32" s="921"/>
      <c r="T32" s="921"/>
      <c r="U32" s="921"/>
      <c r="V32" s="921"/>
      <c r="W32" s="921"/>
      <c r="X32" s="921"/>
      <c r="Y32" s="921"/>
      <c r="Z32" s="921"/>
      <c r="AA32" s="921"/>
      <c r="AB32" s="921"/>
      <c r="AC32" s="921"/>
      <c r="AD32" s="921"/>
      <c r="AE32" s="921"/>
      <c r="AF32" s="922"/>
      <c r="AG32" s="1319" t="s">
        <v>1119</v>
      </c>
      <c r="AH32" s="1319"/>
      <c r="AI32" s="1319"/>
      <c r="AJ32" s="1319"/>
      <c r="AK32" s="1319"/>
      <c r="AL32" s="1319"/>
      <c r="AM32" s="921"/>
      <c r="AN32" s="921"/>
      <c r="AO32" s="921"/>
      <c r="AP32" s="921"/>
      <c r="AQ32" s="921"/>
      <c r="AR32" s="921"/>
      <c r="AS32" s="921"/>
      <c r="AT32" s="117" t="s">
        <v>1793</v>
      </c>
      <c r="AU32" s="921"/>
      <c r="AV32" s="921"/>
      <c r="AW32" s="921"/>
      <c r="AX32" s="921"/>
      <c r="AY32" s="921"/>
      <c r="AZ32" s="921"/>
      <c r="BA32" s="921"/>
      <c r="BB32" s="921"/>
      <c r="BC32" s="921"/>
      <c r="BD32" s="921"/>
      <c r="BE32" s="921"/>
      <c r="BF32" s="922"/>
    </row>
    <row r="33" spans="1:58" s="434" customFormat="1" ht="12" customHeight="1">
      <c r="A33" s="923" t="s">
        <v>1347</v>
      </c>
      <c r="B33" s="119"/>
      <c r="C33" s="119"/>
      <c r="D33" s="119"/>
      <c r="E33" s="119"/>
      <c r="F33" s="119"/>
      <c r="G33" s="921"/>
      <c r="H33" s="921"/>
      <c r="I33" s="921"/>
      <c r="J33" s="921"/>
      <c r="K33" s="921"/>
      <c r="L33" s="921"/>
      <c r="M33" s="921"/>
      <c r="N33" s="921"/>
      <c r="O33" s="921"/>
      <c r="P33" s="921"/>
      <c r="Q33" s="924" t="s">
        <v>1349</v>
      </c>
      <c r="R33" s="921"/>
      <c r="S33" s="921"/>
      <c r="T33" s="921"/>
      <c r="U33" s="921"/>
      <c r="V33" s="921"/>
      <c r="W33" s="921"/>
      <c r="X33" s="921"/>
      <c r="Y33" s="921"/>
      <c r="Z33" s="921"/>
      <c r="AA33" s="921"/>
      <c r="AB33" s="921"/>
      <c r="AC33" s="921"/>
      <c r="AD33" s="921"/>
      <c r="AE33" s="921"/>
      <c r="AF33" s="922"/>
      <c r="AG33" s="923" t="s">
        <v>1347</v>
      </c>
      <c r="AH33" s="119"/>
      <c r="AI33" s="119"/>
      <c r="AJ33" s="119"/>
      <c r="AK33" s="119"/>
      <c r="AL33" s="119"/>
      <c r="AM33" s="921"/>
      <c r="AN33" s="921"/>
      <c r="AO33" s="921"/>
      <c r="AP33" s="921"/>
      <c r="AQ33" s="921"/>
      <c r="AR33" s="921"/>
      <c r="AS33" s="921"/>
      <c r="AT33" s="924" t="s">
        <v>1349</v>
      </c>
      <c r="AU33" s="921"/>
      <c r="AV33" s="921"/>
      <c r="AW33" s="921"/>
      <c r="AX33" s="921"/>
      <c r="AY33" s="921"/>
      <c r="AZ33" s="921"/>
      <c r="BA33" s="921"/>
      <c r="BB33" s="921"/>
      <c r="BC33" s="921"/>
      <c r="BD33" s="921"/>
      <c r="BE33" s="921"/>
      <c r="BF33" s="922"/>
    </row>
    <row r="34" spans="1:38" s="434" customFormat="1" ht="12" customHeight="1">
      <c r="A34" s="923" t="s">
        <v>1348</v>
      </c>
      <c r="B34" s="925"/>
      <c r="C34" s="925"/>
      <c r="D34" s="925"/>
      <c r="E34" s="925"/>
      <c r="F34" s="925"/>
      <c r="G34" s="925"/>
      <c r="H34" s="925"/>
      <c r="I34" s="925"/>
      <c r="J34" s="925"/>
      <c r="K34" s="925"/>
      <c r="L34" s="925"/>
      <c r="M34" s="925"/>
      <c r="N34" s="925"/>
      <c r="O34" s="925"/>
      <c r="P34" s="925"/>
      <c r="Q34" s="434" t="s">
        <v>1350</v>
      </c>
      <c r="R34" s="924"/>
      <c r="S34" s="924"/>
      <c r="T34" s="924"/>
      <c r="U34" s="924"/>
      <c r="W34" s="924"/>
      <c r="X34" s="924"/>
      <c r="Y34" s="924"/>
      <c r="Z34" s="924"/>
      <c r="AA34" s="924"/>
      <c r="AB34" s="924"/>
      <c r="AC34" s="924"/>
      <c r="AH34" s="925"/>
      <c r="AI34" s="925"/>
      <c r="AJ34" s="925"/>
      <c r="AK34" s="925"/>
      <c r="AL34" s="925"/>
    </row>
    <row r="35" spans="2:29" s="133" customFormat="1" ht="12"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</row>
  </sheetData>
  <sheetProtection/>
  <mergeCells count="10">
    <mergeCell ref="A3:P3"/>
    <mergeCell ref="Q3:AF3"/>
    <mergeCell ref="AG3:AS3"/>
    <mergeCell ref="AT3:BF3"/>
    <mergeCell ref="A32:F32"/>
    <mergeCell ref="AG32:AL32"/>
    <mergeCell ref="A5:B5"/>
    <mergeCell ref="AE5:AF5"/>
    <mergeCell ref="AG5:AH5"/>
    <mergeCell ref="BE5:BF5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16" max="31" man="1"/>
    <brk id="32" max="31" man="1"/>
    <brk id="45" max="3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L32"/>
  <sheetViews>
    <sheetView view="pageBreakPreview" zoomScaleNormal="90" zoomScaleSheetLayoutView="100" zoomScalePageLayoutView="0" workbookViewId="0" topLeftCell="A1">
      <pane xSplit="1" ySplit="8" topLeftCell="B9" activePane="bottomRight" state="frozen"/>
      <selection pane="topLeft" activeCell="E11" sqref="E11"/>
      <selection pane="topRight" activeCell="A1" sqref="A1"/>
      <selection pane="bottomLeft" activeCell="A1" sqref="A1"/>
      <selection pane="bottomRight" activeCell="M18" sqref="M18"/>
    </sheetView>
  </sheetViews>
  <sheetFormatPr defaultColWidth="7.99609375" defaultRowHeight="13.5"/>
  <cols>
    <col min="1" max="1" width="9.3359375" style="444" customWidth="1"/>
    <col min="2" max="2" width="14.4453125" style="444" customWidth="1"/>
    <col min="3" max="3" width="12.5546875" style="444" customWidth="1"/>
    <col min="4" max="4" width="14.4453125" style="444" customWidth="1"/>
    <col min="5" max="5" width="16.88671875" style="444" customWidth="1"/>
    <col min="6" max="6" width="12.99609375" style="444" customWidth="1"/>
    <col min="7" max="7" width="11.5546875" style="444" customWidth="1"/>
    <col min="8" max="8" width="10.4453125" style="444" customWidth="1"/>
    <col min="9" max="9" width="11.4453125" style="444" customWidth="1"/>
    <col min="10" max="10" width="11.3359375" style="444" customWidth="1"/>
    <col min="11" max="11" width="9.88671875" style="444" customWidth="1"/>
    <col min="12" max="12" width="0.55078125" style="444" customWidth="1"/>
    <col min="13" max="16384" width="7.99609375" style="444" customWidth="1"/>
  </cols>
  <sheetData>
    <row r="1" spans="1:11" s="433" customFormat="1" ht="11.25">
      <c r="A1" s="121" t="s">
        <v>1462</v>
      </c>
      <c r="K1" s="1038" t="s">
        <v>1463</v>
      </c>
    </row>
    <row r="2" s="434" customFormat="1" ht="12" customHeight="1"/>
    <row r="3" spans="1:11" s="435" customFormat="1" ht="21.75" customHeight="1">
      <c r="A3" s="1364" t="s">
        <v>1253</v>
      </c>
      <c r="B3" s="1364"/>
      <c r="C3" s="1364"/>
      <c r="D3" s="1364"/>
      <c r="E3" s="1364"/>
      <c r="F3" s="1408" t="s">
        <v>1254</v>
      </c>
      <c r="G3" s="1408"/>
      <c r="H3" s="1408"/>
      <c r="I3" s="1408"/>
      <c r="J3" s="1408"/>
      <c r="K3" s="1408"/>
    </row>
    <row r="4" spans="1:11" s="435" customFormat="1" ht="12.75" customHeight="1">
      <c r="A4" s="436"/>
      <c r="B4" s="947"/>
      <c r="C4" s="436"/>
      <c r="D4" s="436"/>
      <c r="E4" s="436"/>
      <c r="F4" s="437"/>
      <c r="G4" s="437"/>
      <c r="H4" s="437"/>
      <c r="I4" s="437"/>
      <c r="J4" s="437"/>
      <c r="K4" s="437"/>
    </row>
    <row r="5" spans="1:11" s="442" customFormat="1" ht="12.75" customHeight="1" thickBot="1">
      <c r="A5" s="438" t="s">
        <v>1243</v>
      </c>
      <c r="B5" s="439"/>
      <c r="C5" s="440"/>
      <c r="D5" s="440"/>
      <c r="E5" s="439"/>
      <c r="F5" s="440"/>
      <c r="G5" s="440"/>
      <c r="H5" s="440"/>
      <c r="I5" s="440"/>
      <c r="J5" s="440"/>
      <c r="K5" s="441" t="s">
        <v>1374</v>
      </c>
    </row>
    <row r="6" spans="1:11" s="513" customFormat="1" ht="21.75" customHeight="1" thickTop="1">
      <c r="A6" s="1360" t="s">
        <v>93</v>
      </c>
      <c r="B6" s="494" t="s">
        <v>89</v>
      </c>
      <c r="C6" s="494" t="s">
        <v>131</v>
      </c>
      <c r="D6" s="948" t="s">
        <v>129</v>
      </c>
      <c r="E6" s="949"/>
      <c r="F6" s="949"/>
      <c r="G6" s="949"/>
      <c r="H6" s="949"/>
      <c r="I6" s="494" t="s">
        <v>90</v>
      </c>
      <c r="J6" s="494" t="s">
        <v>91</v>
      </c>
      <c r="K6" s="1367" t="s">
        <v>1725</v>
      </c>
    </row>
    <row r="7" spans="1:11" s="513" customFormat="1" ht="21.75" customHeight="1">
      <c r="A7" s="1369"/>
      <c r="B7" s="496"/>
      <c r="C7" s="512"/>
      <c r="D7" s="512"/>
      <c r="E7" s="496" t="s">
        <v>92</v>
      </c>
      <c r="F7" s="412" t="s">
        <v>388</v>
      </c>
      <c r="G7" s="950" t="s">
        <v>389</v>
      </c>
      <c r="H7" s="950" t="s">
        <v>130</v>
      </c>
      <c r="I7" s="495"/>
      <c r="J7" s="495"/>
      <c r="K7" s="1370"/>
    </row>
    <row r="8" spans="1:11" s="513" customFormat="1" ht="36" customHeight="1">
      <c r="A8" s="1407"/>
      <c r="B8" s="514" t="s">
        <v>32</v>
      </c>
      <c r="C8" s="514" t="s">
        <v>390</v>
      </c>
      <c r="D8" s="514" t="s">
        <v>50</v>
      </c>
      <c r="E8" s="514" t="s">
        <v>51</v>
      </c>
      <c r="F8" s="514" t="s">
        <v>39</v>
      </c>
      <c r="G8" s="531" t="s">
        <v>10</v>
      </c>
      <c r="H8" s="531" t="s">
        <v>284</v>
      </c>
      <c r="I8" s="514" t="s">
        <v>4</v>
      </c>
      <c r="J8" s="514" t="s">
        <v>180</v>
      </c>
      <c r="K8" s="1368"/>
    </row>
    <row r="9" spans="1:11" s="132" customFormat="1" ht="24.75" customHeight="1">
      <c r="A9" s="515">
        <v>2005</v>
      </c>
      <c r="B9" s="516">
        <v>1581646</v>
      </c>
      <c r="C9" s="516">
        <v>551485</v>
      </c>
      <c r="D9" s="516">
        <v>1029591</v>
      </c>
      <c r="E9" s="516">
        <v>641746</v>
      </c>
      <c r="F9" s="516">
        <v>276373</v>
      </c>
      <c r="G9" s="516">
        <v>72131</v>
      </c>
      <c r="H9" s="516">
        <v>39329</v>
      </c>
      <c r="I9" s="516">
        <v>12</v>
      </c>
      <c r="J9" s="516">
        <v>570</v>
      </c>
      <c r="K9" s="532">
        <v>2005</v>
      </c>
    </row>
    <row r="10" spans="1:11" s="434" customFormat="1" ht="24.75" customHeight="1">
      <c r="A10" s="561">
        <v>2010</v>
      </c>
      <c r="B10" s="519">
        <v>1732901</v>
      </c>
      <c r="C10" s="519">
        <v>497117</v>
      </c>
      <c r="D10" s="519">
        <v>1235784</v>
      </c>
      <c r="E10" s="519">
        <v>844719</v>
      </c>
      <c r="F10" s="519">
        <v>215278</v>
      </c>
      <c r="G10" s="519">
        <v>109772</v>
      </c>
      <c r="H10" s="519">
        <v>59760</v>
      </c>
      <c r="I10" s="519">
        <v>6255</v>
      </c>
      <c r="J10" s="951" t="s">
        <v>687</v>
      </c>
      <c r="K10" s="952" t="s">
        <v>137</v>
      </c>
    </row>
    <row r="11" spans="1:11" s="957" customFormat="1" ht="24.75" customHeight="1">
      <c r="A11" s="953">
        <v>2015</v>
      </c>
      <c r="B11" s="524">
        <v>1805167</v>
      </c>
      <c r="C11" s="524">
        <v>552702</v>
      </c>
      <c r="D11" s="524">
        <v>1252465</v>
      </c>
      <c r="E11" s="524">
        <v>833599</v>
      </c>
      <c r="F11" s="524">
        <v>257347</v>
      </c>
      <c r="G11" s="524">
        <v>101386</v>
      </c>
      <c r="H11" s="524">
        <v>60133</v>
      </c>
      <c r="I11" s="954">
        <v>0</v>
      </c>
      <c r="J11" s="955" t="s">
        <v>687</v>
      </c>
      <c r="K11" s="956">
        <v>2015</v>
      </c>
    </row>
    <row r="12" spans="1:11" s="434" customFormat="1" ht="24.75" customHeight="1">
      <c r="A12" s="298" t="s">
        <v>513</v>
      </c>
      <c r="B12" s="958">
        <v>528793</v>
      </c>
      <c r="C12" s="958">
        <v>151382</v>
      </c>
      <c r="D12" s="958">
        <v>377411</v>
      </c>
      <c r="E12" s="958">
        <v>196468</v>
      </c>
      <c r="F12" s="958">
        <v>111772</v>
      </c>
      <c r="G12" s="958">
        <v>41690</v>
      </c>
      <c r="H12" s="958">
        <v>27481</v>
      </c>
      <c r="I12" s="958" t="s">
        <v>687</v>
      </c>
      <c r="J12" s="958" t="s">
        <v>687</v>
      </c>
      <c r="K12" s="306" t="s">
        <v>485</v>
      </c>
    </row>
    <row r="13" spans="1:12" s="434" customFormat="1" ht="24.75" customHeight="1">
      <c r="A13" s="298" t="s">
        <v>514</v>
      </c>
      <c r="B13" s="958">
        <v>102302</v>
      </c>
      <c r="C13" s="958">
        <v>35617</v>
      </c>
      <c r="D13" s="958">
        <v>66685</v>
      </c>
      <c r="E13" s="958">
        <v>47931</v>
      </c>
      <c r="F13" s="958">
        <v>9945</v>
      </c>
      <c r="G13" s="958">
        <v>3117</v>
      </c>
      <c r="H13" s="958">
        <v>5692</v>
      </c>
      <c r="I13" s="958" t="s">
        <v>687</v>
      </c>
      <c r="J13" s="958" t="s">
        <v>687</v>
      </c>
      <c r="K13" s="306" t="s">
        <v>486</v>
      </c>
      <c r="L13" s="434">
        <v>0.3</v>
      </c>
    </row>
    <row r="14" spans="1:12" s="434" customFormat="1" ht="24.75" customHeight="1">
      <c r="A14" s="298" t="s">
        <v>515</v>
      </c>
      <c r="B14" s="958">
        <v>89622</v>
      </c>
      <c r="C14" s="958">
        <v>30342</v>
      </c>
      <c r="D14" s="958">
        <v>59280</v>
      </c>
      <c r="E14" s="958">
        <v>42554</v>
      </c>
      <c r="F14" s="958">
        <v>13541</v>
      </c>
      <c r="G14" s="958">
        <v>2420</v>
      </c>
      <c r="H14" s="958">
        <v>765</v>
      </c>
      <c r="I14" s="958" t="s">
        <v>687</v>
      </c>
      <c r="J14" s="958" t="s">
        <v>687</v>
      </c>
      <c r="K14" s="306" t="s">
        <v>487</v>
      </c>
      <c r="L14" s="434">
        <v>0.2</v>
      </c>
    </row>
    <row r="15" spans="1:11" s="434" customFormat="1" ht="24.75" customHeight="1">
      <c r="A15" s="298" t="s">
        <v>516</v>
      </c>
      <c r="B15" s="958">
        <v>260409</v>
      </c>
      <c r="C15" s="958">
        <v>79028</v>
      </c>
      <c r="D15" s="958">
        <v>181381</v>
      </c>
      <c r="E15" s="958">
        <v>107372</v>
      </c>
      <c r="F15" s="958">
        <v>40772</v>
      </c>
      <c r="G15" s="958">
        <v>24732</v>
      </c>
      <c r="H15" s="958">
        <v>8505</v>
      </c>
      <c r="I15" s="958" t="s">
        <v>687</v>
      </c>
      <c r="J15" s="958" t="s">
        <v>687</v>
      </c>
      <c r="K15" s="306" t="s">
        <v>192</v>
      </c>
    </row>
    <row r="16" spans="1:11" s="434" customFormat="1" ht="24.75" customHeight="1">
      <c r="A16" s="298" t="s">
        <v>517</v>
      </c>
      <c r="B16" s="958">
        <v>143294</v>
      </c>
      <c r="C16" s="958">
        <v>42461</v>
      </c>
      <c r="D16" s="958">
        <v>100833</v>
      </c>
      <c r="E16" s="958">
        <v>67812</v>
      </c>
      <c r="F16" s="958">
        <v>26352</v>
      </c>
      <c r="G16" s="958">
        <v>5649</v>
      </c>
      <c r="H16" s="958">
        <v>1020</v>
      </c>
      <c r="I16" s="958" t="s">
        <v>687</v>
      </c>
      <c r="J16" s="958" t="s">
        <v>687</v>
      </c>
      <c r="K16" s="306" t="s">
        <v>488</v>
      </c>
    </row>
    <row r="17" spans="1:11" s="434" customFormat="1" ht="24.75" customHeight="1">
      <c r="A17" s="298" t="s">
        <v>518</v>
      </c>
      <c r="B17" s="958">
        <v>109601</v>
      </c>
      <c r="C17" s="958">
        <v>38535</v>
      </c>
      <c r="D17" s="958">
        <v>71066</v>
      </c>
      <c r="E17" s="958">
        <v>53079</v>
      </c>
      <c r="F17" s="958">
        <v>11423</v>
      </c>
      <c r="G17" s="958">
        <v>2937</v>
      </c>
      <c r="H17" s="958">
        <v>3627</v>
      </c>
      <c r="I17" s="958" t="s">
        <v>687</v>
      </c>
      <c r="J17" s="958" t="s">
        <v>687</v>
      </c>
      <c r="K17" s="306" t="s">
        <v>62</v>
      </c>
    </row>
    <row r="18" spans="1:11" s="434" customFormat="1" ht="24.75" customHeight="1">
      <c r="A18" s="298" t="s">
        <v>542</v>
      </c>
      <c r="B18" s="958">
        <v>32376</v>
      </c>
      <c r="C18" s="958">
        <v>10651</v>
      </c>
      <c r="D18" s="958">
        <v>21725</v>
      </c>
      <c r="E18" s="958">
        <v>11448</v>
      </c>
      <c r="F18" s="958">
        <v>2283</v>
      </c>
      <c r="G18" s="958">
        <v>2895</v>
      </c>
      <c r="H18" s="958">
        <v>5099</v>
      </c>
      <c r="I18" s="958" t="s">
        <v>687</v>
      </c>
      <c r="J18" s="958" t="s">
        <v>687</v>
      </c>
      <c r="K18" s="306" t="s">
        <v>94</v>
      </c>
    </row>
    <row r="19" spans="1:11" s="434" customFormat="1" ht="24.75" customHeight="1">
      <c r="A19" s="298" t="s">
        <v>1594</v>
      </c>
      <c r="B19" s="958">
        <v>136508</v>
      </c>
      <c r="C19" s="958">
        <v>38886</v>
      </c>
      <c r="D19" s="958">
        <v>97622</v>
      </c>
      <c r="E19" s="958">
        <v>78733</v>
      </c>
      <c r="F19" s="958">
        <v>14245</v>
      </c>
      <c r="G19" s="958">
        <v>3124</v>
      </c>
      <c r="H19" s="958">
        <v>1520</v>
      </c>
      <c r="I19" s="958" t="s">
        <v>687</v>
      </c>
      <c r="J19" s="958"/>
      <c r="K19" s="306" t="s">
        <v>1596</v>
      </c>
    </row>
    <row r="20" spans="1:11" s="434" customFormat="1" ht="24.75" customHeight="1">
      <c r="A20" s="298" t="s">
        <v>520</v>
      </c>
      <c r="B20" s="958">
        <v>50304</v>
      </c>
      <c r="C20" s="958">
        <v>17216</v>
      </c>
      <c r="D20" s="958">
        <v>33088</v>
      </c>
      <c r="E20" s="958">
        <v>28511</v>
      </c>
      <c r="F20" s="958">
        <v>1717</v>
      </c>
      <c r="G20" s="958">
        <v>258</v>
      </c>
      <c r="H20" s="958">
        <v>2602</v>
      </c>
      <c r="I20" s="958" t="s">
        <v>687</v>
      </c>
      <c r="J20" s="958" t="s">
        <v>687</v>
      </c>
      <c r="K20" s="306" t="s">
        <v>66</v>
      </c>
    </row>
    <row r="21" spans="1:11" s="434" customFormat="1" ht="24.75" customHeight="1">
      <c r="A21" s="298" t="s">
        <v>521</v>
      </c>
      <c r="B21" s="958">
        <v>62959</v>
      </c>
      <c r="C21" s="958">
        <v>21505</v>
      </c>
      <c r="D21" s="958">
        <v>41454</v>
      </c>
      <c r="E21" s="958">
        <v>34574</v>
      </c>
      <c r="F21" s="958">
        <v>3822</v>
      </c>
      <c r="G21" s="958">
        <v>2321</v>
      </c>
      <c r="H21" s="958">
        <v>737</v>
      </c>
      <c r="I21" s="958" t="s">
        <v>687</v>
      </c>
      <c r="J21" s="958" t="s">
        <v>687</v>
      </c>
      <c r="K21" s="306" t="s">
        <v>75</v>
      </c>
    </row>
    <row r="22" spans="1:11" s="434" customFormat="1" ht="24.75" customHeight="1">
      <c r="A22" s="298" t="s">
        <v>522</v>
      </c>
      <c r="B22" s="958">
        <v>49712</v>
      </c>
      <c r="C22" s="958">
        <v>17298</v>
      </c>
      <c r="D22" s="958">
        <v>32414</v>
      </c>
      <c r="E22" s="958">
        <v>26736</v>
      </c>
      <c r="F22" s="958">
        <v>4045</v>
      </c>
      <c r="G22" s="958">
        <v>560</v>
      </c>
      <c r="H22" s="958">
        <v>1073</v>
      </c>
      <c r="I22" s="958" t="s">
        <v>687</v>
      </c>
      <c r="J22" s="958" t="s">
        <v>687</v>
      </c>
      <c r="K22" s="311" t="s">
        <v>424</v>
      </c>
    </row>
    <row r="23" spans="1:11" s="434" customFormat="1" ht="24.75" customHeight="1">
      <c r="A23" s="298" t="s">
        <v>1595</v>
      </c>
      <c r="B23" s="958">
        <v>29331</v>
      </c>
      <c r="C23" s="958">
        <v>8660</v>
      </c>
      <c r="D23" s="958">
        <v>20671</v>
      </c>
      <c r="E23" s="958">
        <v>18083</v>
      </c>
      <c r="F23" s="958">
        <v>1289</v>
      </c>
      <c r="G23" s="958">
        <v>1041</v>
      </c>
      <c r="H23" s="958">
        <v>258</v>
      </c>
      <c r="I23" s="958" t="s">
        <v>687</v>
      </c>
      <c r="J23" s="958" t="s">
        <v>687</v>
      </c>
      <c r="K23" s="306" t="s">
        <v>361</v>
      </c>
    </row>
    <row r="24" spans="1:11" s="434" customFormat="1" ht="24.75" customHeight="1">
      <c r="A24" s="298" t="s">
        <v>523</v>
      </c>
      <c r="B24" s="958">
        <v>82929</v>
      </c>
      <c r="C24" s="958">
        <v>23994</v>
      </c>
      <c r="D24" s="958">
        <v>58935</v>
      </c>
      <c r="E24" s="958">
        <v>48323</v>
      </c>
      <c r="F24" s="958">
        <v>5671</v>
      </c>
      <c r="G24" s="958">
        <v>4222</v>
      </c>
      <c r="H24" s="958">
        <v>719</v>
      </c>
      <c r="I24" s="958" t="s">
        <v>687</v>
      </c>
      <c r="J24" s="958" t="s">
        <v>687</v>
      </c>
      <c r="K24" s="306" t="s">
        <v>370</v>
      </c>
    </row>
    <row r="25" spans="1:11" s="434" customFormat="1" ht="24.75" customHeight="1">
      <c r="A25" s="298" t="s">
        <v>524</v>
      </c>
      <c r="B25" s="958">
        <v>73671</v>
      </c>
      <c r="C25" s="958">
        <v>23094</v>
      </c>
      <c r="D25" s="958">
        <v>50577</v>
      </c>
      <c r="E25" s="958">
        <v>38336</v>
      </c>
      <c r="F25" s="958">
        <v>6447</v>
      </c>
      <c r="G25" s="958">
        <v>5001</v>
      </c>
      <c r="H25" s="958">
        <v>793</v>
      </c>
      <c r="I25" s="958" t="s">
        <v>687</v>
      </c>
      <c r="J25" s="958" t="s">
        <v>687</v>
      </c>
      <c r="K25" s="306" t="s">
        <v>489</v>
      </c>
    </row>
    <row r="26" spans="1:11" s="480" customFormat="1" ht="24.75" customHeight="1">
      <c r="A26" s="298" t="s">
        <v>525</v>
      </c>
      <c r="B26" s="22">
        <v>53356</v>
      </c>
      <c r="C26" s="22">
        <v>14033</v>
      </c>
      <c r="D26" s="22">
        <v>39323</v>
      </c>
      <c r="E26" s="958">
        <v>33639</v>
      </c>
      <c r="F26" s="958">
        <v>4023</v>
      </c>
      <c r="G26" s="958">
        <v>1419</v>
      </c>
      <c r="H26" s="958">
        <v>242</v>
      </c>
      <c r="I26" s="958" t="s">
        <v>687</v>
      </c>
      <c r="J26" s="958" t="s">
        <v>687</v>
      </c>
      <c r="K26" s="306" t="s">
        <v>87</v>
      </c>
    </row>
    <row r="27" spans="1:11" s="442" customFormat="1" ht="3" customHeight="1" thickBot="1">
      <c r="A27" s="527"/>
      <c r="B27" s="510"/>
      <c r="C27" s="510"/>
      <c r="D27" s="510"/>
      <c r="E27" s="510"/>
      <c r="F27" s="510"/>
      <c r="G27" s="510"/>
      <c r="H27" s="510"/>
      <c r="I27" s="510"/>
      <c r="J27" s="510"/>
      <c r="K27" s="511"/>
    </row>
    <row r="28" spans="1:11" s="442" customFormat="1" ht="9.75" customHeight="1">
      <c r="A28" s="443"/>
      <c r="B28" s="477"/>
      <c r="C28" s="477"/>
      <c r="D28" s="477"/>
      <c r="E28" s="477"/>
      <c r="F28" s="477"/>
      <c r="G28" s="477"/>
      <c r="H28" s="477"/>
      <c r="I28" s="477"/>
      <c r="J28" s="477"/>
      <c r="K28" s="478"/>
    </row>
    <row r="29" spans="1:6" s="480" customFormat="1" ht="12" customHeight="1">
      <c r="A29" s="479" t="s">
        <v>299</v>
      </c>
      <c r="F29" s="480" t="s">
        <v>1717</v>
      </c>
    </row>
    <row r="30" spans="1:7" s="480" customFormat="1" ht="12" customHeight="1">
      <c r="A30" s="479" t="s">
        <v>1170</v>
      </c>
      <c r="F30" s="234" t="s">
        <v>1171</v>
      </c>
      <c r="G30" s="234"/>
    </row>
    <row r="31" spans="1:7" s="480" customFormat="1" ht="12" customHeight="1">
      <c r="A31" s="479" t="s">
        <v>1592</v>
      </c>
      <c r="F31" s="234"/>
      <c r="G31" s="234"/>
    </row>
    <row r="32" ht="12" customHeight="1">
      <c r="A32" s="479" t="s">
        <v>1593</v>
      </c>
    </row>
  </sheetData>
  <sheetProtection/>
  <mergeCells count="4">
    <mergeCell ref="A6:A8"/>
    <mergeCell ref="K6:K8"/>
    <mergeCell ref="A3:E3"/>
    <mergeCell ref="F3:K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2"/>
  <colBreaks count="1" manualBreakCount="1">
    <brk id="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1:L32"/>
  <sheetViews>
    <sheetView view="pageBreakPreview" zoomScaleNormal="90" zoomScaleSheetLayoutView="100" zoomScalePageLayoutView="0" workbookViewId="0" topLeftCell="A1">
      <pane xSplit="1" ySplit="8" topLeftCell="B9" activePane="bottomRight" state="frozen"/>
      <selection pane="topLeft" activeCell="S25" sqref="S25"/>
      <selection pane="topRight" activeCell="A1" sqref="A1"/>
      <selection pane="bottomLeft" activeCell="A1" sqref="A1"/>
      <selection pane="bottomRight" activeCell="M33" sqref="M33"/>
    </sheetView>
  </sheetViews>
  <sheetFormatPr defaultColWidth="7.99609375" defaultRowHeight="13.5"/>
  <cols>
    <col min="1" max="1" width="9.77734375" style="444" customWidth="1"/>
    <col min="2" max="3" width="14.5546875" style="444" customWidth="1"/>
    <col min="4" max="4" width="14.4453125" style="444" customWidth="1"/>
    <col min="5" max="5" width="14.3359375" style="444" customWidth="1"/>
    <col min="6" max="6" width="11.88671875" style="444" customWidth="1"/>
    <col min="7" max="7" width="11.3359375" style="444" customWidth="1"/>
    <col min="8" max="8" width="10.77734375" style="444" customWidth="1"/>
    <col min="9" max="9" width="12.10546875" style="444" customWidth="1"/>
    <col min="10" max="10" width="10.4453125" style="444" customWidth="1"/>
    <col min="11" max="11" width="11.10546875" style="444" customWidth="1"/>
    <col min="12" max="12" width="0.55078125" style="444" customWidth="1"/>
    <col min="13" max="16384" width="7.99609375" style="444" customWidth="1"/>
  </cols>
  <sheetData>
    <row r="1" spans="1:11" s="433" customFormat="1" ht="11.25">
      <c r="A1" s="121" t="s">
        <v>1464</v>
      </c>
      <c r="K1" s="1038" t="s">
        <v>1465</v>
      </c>
    </row>
    <row r="2" s="434" customFormat="1" ht="12"/>
    <row r="3" spans="1:11" s="435" customFormat="1" ht="21.75" customHeight="1">
      <c r="A3" s="1364" t="s">
        <v>414</v>
      </c>
      <c r="B3" s="1364"/>
      <c r="C3" s="1364"/>
      <c r="D3" s="1364"/>
      <c r="E3" s="1364"/>
      <c r="F3" s="1409" t="s">
        <v>0</v>
      </c>
      <c r="G3" s="1409"/>
      <c r="H3" s="1409"/>
      <c r="I3" s="1409"/>
      <c r="J3" s="1409"/>
      <c r="K3" s="1409"/>
    </row>
    <row r="4" spans="1:11" s="435" customFormat="1" ht="12.75" customHeight="1">
      <c r="A4" s="436"/>
      <c r="B4" s="436"/>
      <c r="C4" s="436"/>
      <c r="D4" s="436"/>
      <c r="E4" s="436"/>
      <c r="F4" s="437"/>
      <c r="G4" s="437"/>
      <c r="H4" s="437"/>
      <c r="I4" s="437"/>
      <c r="J4" s="437"/>
      <c r="K4" s="437"/>
    </row>
    <row r="5" spans="1:11" s="442" customFormat="1" ht="12.75" customHeight="1">
      <c r="A5" s="962" t="s">
        <v>1375</v>
      </c>
      <c r="B5" s="439"/>
      <c r="C5" s="440"/>
      <c r="D5" s="440"/>
      <c r="E5" s="439"/>
      <c r="F5" s="440"/>
      <c r="G5" s="440"/>
      <c r="H5" s="440"/>
      <c r="I5" s="440"/>
      <c r="J5" s="440"/>
      <c r="K5" s="963" t="s">
        <v>285</v>
      </c>
    </row>
    <row r="6" spans="1:11" s="513" customFormat="1" ht="23.25" customHeight="1">
      <c r="A6" s="1360" t="s">
        <v>93</v>
      </c>
      <c r="B6" s="494" t="s">
        <v>132</v>
      </c>
      <c r="C6" s="948" t="s">
        <v>133</v>
      </c>
      <c r="D6" s="1221"/>
      <c r="E6" s="1222"/>
      <c r="F6" s="964" t="s">
        <v>134</v>
      </c>
      <c r="G6" s="1221"/>
      <c r="H6" s="1221"/>
      <c r="I6" s="494" t="s">
        <v>135</v>
      </c>
      <c r="J6" s="494" t="s">
        <v>136</v>
      </c>
      <c r="K6" s="1367" t="s">
        <v>1923</v>
      </c>
    </row>
    <row r="7" spans="1:11" s="513" customFormat="1" ht="21.75" customHeight="1">
      <c r="A7" s="1369"/>
      <c r="B7" s="496"/>
      <c r="C7" s="512"/>
      <c r="D7" s="496" t="s">
        <v>306</v>
      </c>
      <c r="E7" s="496" t="s">
        <v>307</v>
      </c>
      <c r="F7" s="512"/>
      <c r="G7" s="496" t="s">
        <v>306</v>
      </c>
      <c r="H7" s="496" t="s">
        <v>307</v>
      </c>
      <c r="I7" s="495"/>
      <c r="J7" s="495" t="s">
        <v>290</v>
      </c>
      <c r="K7" s="1370"/>
    </row>
    <row r="8" spans="1:11" s="513" customFormat="1" ht="24" customHeight="1">
      <c r="A8" s="1366"/>
      <c r="B8" s="414" t="s">
        <v>291</v>
      </c>
      <c r="C8" s="514" t="s">
        <v>292</v>
      </c>
      <c r="D8" s="514" t="s">
        <v>53</v>
      </c>
      <c r="E8" s="514" t="s">
        <v>54</v>
      </c>
      <c r="F8" s="514" t="s">
        <v>293</v>
      </c>
      <c r="G8" s="965" t="s">
        <v>1924</v>
      </c>
      <c r="H8" s="965" t="s">
        <v>1925</v>
      </c>
      <c r="I8" s="514" t="s">
        <v>290</v>
      </c>
      <c r="J8" s="514" t="s">
        <v>162</v>
      </c>
      <c r="K8" s="1368"/>
    </row>
    <row r="9" spans="1:11" s="434" customFormat="1" ht="26.25" customHeight="1" hidden="1">
      <c r="A9" s="515">
        <v>2005</v>
      </c>
      <c r="B9" s="951">
        <v>1854508</v>
      </c>
      <c r="C9" s="951">
        <v>137658</v>
      </c>
      <c r="D9" s="951">
        <v>73181</v>
      </c>
      <c r="E9" s="951">
        <v>64477</v>
      </c>
      <c r="F9" s="951">
        <v>39329</v>
      </c>
      <c r="G9" s="951">
        <v>28313</v>
      </c>
      <c r="H9" s="951">
        <v>11016</v>
      </c>
      <c r="I9" s="951">
        <v>1952837</v>
      </c>
      <c r="J9" s="951" t="s">
        <v>702</v>
      </c>
      <c r="K9" s="532" t="s">
        <v>138</v>
      </c>
    </row>
    <row r="10" spans="1:11" s="434" customFormat="1" ht="27" customHeight="1">
      <c r="A10" s="561">
        <v>2010</v>
      </c>
      <c r="B10" s="958">
        <v>1982214</v>
      </c>
      <c r="C10" s="958">
        <v>149849</v>
      </c>
      <c r="D10" s="958">
        <v>95131</v>
      </c>
      <c r="E10" s="958">
        <v>54718</v>
      </c>
      <c r="F10" s="958">
        <v>59760</v>
      </c>
      <c r="G10" s="958">
        <v>45162</v>
      </c>
      <c r="H10" s="958">
        <v>14598</v>
      </c>
      <c r="I10" s="958">
        <v>2072303</v>
      </c>
      <c r="J10" s="958">
        <v>104.5</v>
      </c>
      <c r="K10" s="88">
        <v>2010</v>
      </c>
    </row>
    <row r="11" spans="1:11" s="957" customFormat="1" ht="27" customHeight="1">
      <c r="A11" s="953">
        <v>2015</v>
      </c>
      <c r="B11" s="955">
        <v>2036495</v>
      </c>
      <c r="C11" s="955">
        <v>176298</v>
      </c>
      <c r="D11" s="955">
        <v>115832</v>
      </c>
      <c r="E11" s="955">
        <v>60466</v>
      </c>
      <c r="F11" s="955">
        <v>60133</v>
      </c>
      <c r="G11" s="955">
        <v>49788</v>
      </c>
      <c r="H11" s="955">
        <v>10345</v>
      </c>
      <c r="I11" s="955">
        <v>2152660</v>
      </c>
      <c r="J11" s="955">
        <v>105.7</v>
      </c>
      <c r="K11" s="966">
        <v>2015</v>
      </c>
    </row>
    <row r="12" spans="1:12" s="434" customFormat="1" ht="27" customHeight="1">
      <c r="A12" s="298" t="s">
        <v>513</v>
      </c>
      <c r="B12" s="958">
        <v>605367</v>
      </c>
      <c r="C12" s="958">
        <v>88852</v>
      </c>
      <c r="D12" s="958">
        <v>51044</v>
      </c>
      <c r="E12" s="958">
        <v>37808</v>
      </c>
      <c r="F12" s="958">
        <v>69158</v>
      </c>
      <c r="G12" s="958">
        <v>60019</v>
      </c>
      <c r="H12" s="958">
        <v>9139</v>
      </c>
      <c r="I12" s="958">
        <v>625061</v>
      </c>
      <c r="J12" s="958">
        <v>103.3</v>
      </c>
      <c r="K12" s="306" t="s">
        <v>485</v>
      </c>
      <c r="L12" s="434">
        <v>0.3</v>
      </c>
    </row>
    <row r="13" spans="1:12" s="434" customFormat="1" ht="27" customHeight="1">
      <c r="A13" s="298" t="s">
        <v>514</v>
      </c>
      <c r="B13" s="958">
        <v>111327</v>
      </c>
      <c r="C13" s="958">
        <v>15424</v>
      </c>
      <c r="D13" s="958">
        <v>11645</v>
      </c>
      <c r="E13" s="958">
        <v>3779</v>
      </c>
      <c r="F13" s="958">
        <v>8800</v>
      </c>
      <c r="G13" s="958">
        <v>7523</v>
      </c>
      <c r="H13" s="958">
        <v>1277</v>
      </c>
      <c r="I13" s="958">
        <v>117951</v>
      </c>
      <c r="J13" s="958">
        <v>106</v>
      </c>
      <c r="K13" s="306" t="s">
        <v>486</v>
      </c>
      <c r="L13" s="434">
        <v>0.2</v>
      </c>
    </row>
    <row r="14" spans="1:11" s="434" customFormat="1" ht="27" customHeight="1">
      <c r="A14" s="298" t="s">
        <v>515</v>
      </c>
      <c r="B14" s="958">
        <v>99043</v>
      </c>
      <c r="C14" s="958">
        <v>4230</v>
      </c>
      <c r="D14" s="958">
        <v>3979</v>
      </c>
      <c r="E14" s="958">
        <v>251</v>
      </c>
      <c r="F14" s="958">
        <v>3185</v>
      </c>
      <c r="G14" s="958">
        <v>2414</v>
      </c>
      <c r="H14" s="958">
        <v>771</v>
      </c>
      <c r="I14" s="958">
        <v>100088</v>
      </c>
      <c r="J14" s="958">
        <v>101.1</v>
      </c>
      <c r="K14" s="306" t="s">
        <v>487</v>
      </c>
    </row>
    <row r="15" spans="1:11" s="434" customFormat="1" ht="27" customHeight="1">
      <c r="A15" s="298" t="s">
        <v>516</v>
      </c>
      <c r="B15" s="958">
        <v>303861</v>
      </c>
      <c r="C15" s="958">
        <v>71992</v>
      </c>
      <c r="D15" s="958">
        <v>56225</v>
      </c>
      <c r="E15" s="958">
        <v>15767</v>
      </c>
      <c r="F15" s="958">
        <v>33237</v>
      </c>
      <c r="G15" s="958">
        <v>28381</v>
      </c>
      <c r="H15" s="958">
        <v>4856</v>
      </c>
      <c r="I15" s="958">
        <v>342616</v>
      </c>
      <c r="J15" s="958">
        <v>112.8</v>
      </c>
      <c r="K15" s="306" t="s">
        <v>192</v>
      </c>
    </row>
    <row r="16" spans="1:11" s="434" customFormat="1" ht="27" customHeight="1">
      <c r="A16" s="298" t="s">
        <v>517</v>
      </c>
      <c r="B16" s="958">
        <v>163890</v>
      </c>
      <c r="C16" s="958">
        <v>11572</v>
      </c>
      <c r="D16" s="958">
        <v>7927</v>
      </c>
      <c r="E16" s="958">
        <v>3645</v>
      </c>
      <c r="F16" s="958">
        <v>6669</v>
      </c>
      <c r="G16" s="958">
        <v>5498</v>
      </c>
      <c r="H16" s="958">
        <v>1171</v>
      </c>
      <c r="I16" s="958">
        <v>168793</v>
      </c>
      <c r="J16" s="958">
        <v>103</v>
      </c>
      <c r="K16" s="306" t="s">
        <v>488</v>
      </c>
    </row>
    <row r="17" spans="1:11" s="434" customFormat="1" ht="27" customHeight="1">
      <c r="A17" s="298" t="s">
        <v>518</v>
      </c>
      <c r="B17" s="958">
        <v>120276</v>
      </c>
      <c r="C17" s="958">
        <v>14303</v>
      </c>
      <c r="D17" s="958">
        <v>11854</v>
      </c>
      <c r="E17" s="958">
        <v>2449</v>
      </c>
      <c r="F17" s="958">
        <v>6564</v>
      </c>
      <c r="G17" s="958">
        <v>5525</v>
      </c>
      <c r="H17" s="958">
        <v>1039</v>
      </c>
      <c r="I17" s="958">
        <v>128015</v>
      </c>
      <c r="J17" s="958">
        <v>106.4</v>
      </c>
      <c r="K17" s="306" t="s">
        <v>62</v>
      </c>
    </row>
    <row r="18" spans="1:11" s="434" customFormat="1" ht="27" customHeight="1">
      <c r="A18" s="298" t="s">
        <v>542</v>
      </c>
      <c r="B18" s="958">
        <v>38073</v>
      </c>
      <c r="C18" s="958">
        <v>5526</v>
      </c>
      <c r="D18" s="958">
        <v>5390</v>
      </c>
      <c r="E18" s="958">
        <v>136</v>
      </c>
      <c r="F18" s="958">
        <v>7993</v>
      </c>
      <c r="G18" s="958">
        <v>6767</v>
      </c>
      <c r="H18" s="958">
        <v>1226</v>
      </c>
      <c r="I18" s="958">
        <v>35606</v>
      </c>
      <c r="J18" s="958">
        <v>93.5</v>
      </c>
      <c r="K18" s="306" t="s">
        <v>94</v>
      </c>
    </row>
    <row r="19" spans="1:11" s="434" customFormat="1" ht="27" customHeight="1">
      <c r="A19" s="298" t="s">
        <v>1594</v>
      </c>
      <c r="B19" s="958">
        <v>157536</v>
      </c>
      <c r="C19" s="958">
        <v>17747</v>
      </c>
      <c r="D19" s="958">
        <v>15425</v>
      </c>
      <c r="E19" s="958">
        <v>2322</v>
      </c>
      <c r="F19" s="958">
        <v>4644</v>
      </c>
      <c r="G19" s="958">
        <v>3970</v>
      </c>
      <c r="H19" s="958">
        <v>674</v>
      </c>
      <c r="I19" s="958">
        <v>170639</v>
      </c>
      <c r="J19" s="958">
        <v>108.3</v>
      </c>
      <c r="K19" s="306" t="s">
        <v>1596</v>
      </c>
    </row>
    <row r="20" spans="1:11" s="434" customFormat="1" ht="27" customHeight="1">
      <c r="A20" s="298" t="s">
        <v>520</v>
      </c>
      <c r="B20" s="958">
        <v>54636</v>
      </c>
      <c r="C20" s="958">
        <v>14935</v>
      </c>
      <c r="D20" s="958">
        <v>12222</v>
      </c>
      <c r="E20" s="958">
        <v>2713</v>
      </c>
      <c r="F20" s="958">
        <v>2860</v>
      </c>
      <c r="G20" s="958">
        <v>2346</v>
      </c>
      <c r="H20" s="958">
        <v>514</v>
      </c>
      <c r="I20" s="958">
        <v>66711</v>
      </c>
      <c r="J20" s="958">
        <v>122.1</v>
      </c>
      <c r="K20" s="306" t="s">
        <v>66</v>
      </c>
    </row>
    <row r="21" spans="1:11" s="434" customFormat="1" ht="27" customHeight="1">
      <c r="A21" s="298" t="s">
        <v>521</v>
      </c>
      <c r="B21" s="958">
        <v>67785</v>
      </c>
      <c r="C21" s="958">
        <v>4774</v>
      </c>
      <c r="D21" s="958">
        <v>4509</v>
      </c>
      <c r="E21" s="958">
        <v>265</v>
      </c>
      <c r="F21" s="958">
        <v>3058</v>
      </c>
      <c r="G21" s="958">
        <v>2502</v>
      </c>
      <c r="H21" s="958">
        <v>556</v>
      </c>
      <c r="I21" s="958">
        <v>69501</v>
      </c>
      <c r="J21" s="958">
        <v>102.5</v>
      </c>
      <c r="K21" s="306" t="s">
        <v>75</v>
      </c>
    </row>
    <row r="22" spans="1:11" s="434" customFormat="1" ht="27" customHeight="1">
      <c r="A22" s="298" t="s">
        <v>522</v>
      </c>
      <c r="B22" s="958">
        <v>53389</v>
      </c>
      <c r="C22" s="958">
        <v>4192</v>
      </c>
      <c r="D22" s="958">
        <v>3999</v>
      </c>
      <c r="E22" s="958">
        <v>193</v>
      </c>
      <c r="F22" s="958">
        <v>1633</v>
      </c>
      <c r="G22" s="958">
        <v>1406</v>
      </c>
      <c r="H22" s="958">
        <v>227</v>
      </c>
      <c r="I22" s="958">
        <v>55948</v>
      </c>
      <c r="J22" s="958">
        <v>104.8</v>
      </c>
      <c r="K22" s="311" t="s">
        <v>424</v>
      </c>
    </row>
    <row r="23" spans="1:11" s="434" customFormat="1" ht="27" customHeight="1">
      <c r="A23" s="298" t="s">
        <v>1595</v>
      </c>
      <c r="B23" s="958">
        <v>31424</v>
      </c>
      <c r="C23" s="958">
        <v>3006</v>
      </c>
      <c r="D23" s="958">
        <v>2754</v>
      </c>
      <c r="E23" s="958">
        <v>252</v>
      </c>
      <c r="F23" s="958">
        <v>1299</v>
      </c>
      <c r="G23" s="958">
        <v>1051</v>
      </c>
      <c r="H23" s="958">
        <v>248</v>
      </c>
      <c r="I23" s="958">
        <v>33131</v>
      </c>
      <c r="J23" s="958">
        <v>105.4</v>
      </c>
      <c r="K23" s="306" t="s">
        <v>361</v>
      </c>
    </row>
    <row r="24" spans="1:11" s="434" customFormat="1" ht="27" customHeight="1">
      <c r="A24" s="298" t="s">
        <v>523</v>
      </c>
      <c r="B24" s="958">
        <v>92075</v>
      </c>
      <c r="C24" s="958">
        <v>9406</v>
      </c>
      <c r="D24" s="958">
        <v>6185</v>
      </c>
      <c r="E24" s="958">
        <v>3221</v>
      </c>
      <c r="F24" s="958">
        <v>4941</v>
      </c>
      <c r="G24" s="958">
        <v>4350</v>
      </c>
      <c r="H24" s="958">
        <v>591</v>
      </c>
      <c r="I24" s="958">
        <v>96540</v>
      </c>
      <c r="J24" s="958">
        <v>104.8</v>
      </c>
      <c r="K24" s="306" t="s">
        <v>370</v>
      </c>
    </row>
    <row r="25" spans="1:11" s="434" customFormat="1" ht="27" customHeight="1">
      <c r="A25" s="298" t="s">
        <v>524</v>
      </c>
      <c r="B25" s="958">
        <v>79654</v>
      </c>
      <c r="C25" s="958">
        <v>6867</v>
      </c>
      <c r="D25" s="958">
        <v>6184</v>
      </c>
      <c r="E25" s="958">
        <v>683</v>
      </c>
      <c r="F25" s="958">
        <v>5794</v>
      </c>
      <c r="G25" s="958">
        <v>4644</v>
      </c>
      <c r="H25" s="958">
        <v>1150</v>
      </c>
      <c r="I25" s="958">
        <v>80727</v>
      </c>
      <c r="J25" s="958">
        <v>101.3</v>
      </c>
      <c r="K25" s="306" t="s">
        <v>489</v>
      </c>
    </row>
    <row r="26" spans="1:11" s="480" customFormat="1" ht="27" customHeight="1">
      <c r="A26" s="298" t="s">
        <v>525</v>
      </c>
      <c r="B26" s="22">
        <v>58159</v>
      </c>
      <c r="C26" s="958">
        <v>4838</v>
      </c>
      <c r="D26" s="22">
        <v>4441</v>
      </c>
      <c r="E26" s="958">
        <v>397</v>
      </c>
      <c r="F26" s="958">
        <v>1661</v>
      </c>
      <c r="G26" s="958">
        <v>1340</v>
      </c>
      <c r="H26" s="958">
        <v>321</v>
      </c>
      <c r="I26" s="958">
        <v>61336</v>
      </c>
      <c r="J26" s="958">
        <v>105.5</v>
      </c>
      <c r="K26" s="306" t="s">
        <v>87</v>
      </c>
    </row>
    <row r="27" spans="1:11" s="442" customFormat="1" ht="3" customHeight="1">
      <c r="A27" s="527"/>
      <c r="B27" s="510"/>
      <c r="C27" s="510"/>
      <c r="D27" s="510"/>
      <c r="E27" s="510"/>
      <c r="F27" s="510"/>
      <c r="G27" s="510"/>
      <c r="H27" s="510"/>
      <c r="I27" s="510"/>
      <c r="J27" s="510"/>
      <c r="K27" s="511"/>
    </row>
    <row r="28" spans="1:11" s="442" customFormat="1" ht="9.75" customHeight="1">
      <c r="A28" s="443"/>
      <c r="B28" s="477"/>
      <c r="C28" s="477"/>
      <c r="D28" s="477"/>
      <c r="E28" s="477"/>
      <c r="F28" s="477"/>
      <c r="G28" s="477"/>
      <c r="H28" s="477"/>
      <c r="I28" s="477"/>
      <c r="J28" s="477"/>
      <c r="K28" s="478"/>
    </row>
    <row r="29" spans="1:6" s="480" customFormat="1" ht="12" customHeight="1">
      <c r="A29" s="479" t="s">
        <v>299</v>
      </c>
      <c r="B29" s="479"/>
      <c r="F29" s="480" t="s">
        <v>1926</v>
      </c>
    </row>
    <row r="30" spans="1:7" s="480" customFormat="1" ht="12" customHeight="1">
      <c r="A30" s="479" t="s">
        <v>1927</v>
      </c>
      <c r="F30" s="1228" t="s">
        <v>1928</v>
      </c>
      <c r="G30" s="1228"/>
    </row>
    <row r="31" spans="1:7" s="480" customFormat="1" ht="12" customHeight="1">
      <c r="A31" s="479" t="s">
        <v>1929</v>
      </c>
      <c r="F31" s="1228"/>
      <c r="G31" s="1228"/>
    </row>
    <row r="32" spans="1:7" s="480" customFormat="1" ht="12" customHeight="1">
      <c r="A32" s="479" t="s">
        <v>1930</v>
      </c>
      <c r="F32" s="1228"/>
      <c r="G32" s="1228"/>
    </row>
  </sheetData>
  <sheetProtection/>
  <mergeCells count="4">
    <mergeCell ref="A6:A8"/>
    <mergeCell ref="K6:K8"/>
    <mergeCell ref="F3:K3"/>
    <mergeCell ref="A3:E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2"/>
  <colBreaks count="1" manualBreakCount="1">
    <brk id="5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CE62"/>
  <sheetViews>
    <sheetView view="pageBreakPreview" zoomScaleNormal="90" zoomScaleSheetLayoutView="100" zoomScalePageLayoutView="0" workbookViewId="0" topLeftCell="A1">
      <pane xSplit="1" ySplit="10" topLeftCell="BK11" activePane="bottomRight" state="frozen"/>
      <selection pane="topLeft" activeCell="DA25" sqref="DA25"/>
      <selection pane="topRight" activeCell="A1" sqref="A1"/>
      <selection pane="bottomLeft" activeCell="A1" sqref="A1"/>
      <selection pane="bottomRight" activeCell="O41" sqref="O41"/>
    </sheetView>
  </sheetViews>
  <sheetFormatPr defaultColWidth="7.99609375" defaultRowHeight="13.5"/>
  <cols>
    <col min="1" max="1" width="8.77734375" style="837" customWidth="1"/>
    <col min="2" max="9" width="6.5546875" style="837" customWidth="1"/>
    <col min="10" max="18" width="6.3359375" style="837" customWidth="1"/>
    <col min="19" max="19" width="5.99609375" style="837" customWidth="1"/>
    <col min="20" max="20" width="10.99609375" style="837" customWidth="1"/>
    <col min="21" max="21" width="8.77734375" style="837" customWidth="1"/>
    <col min="22" max="22" width="6.3359375" style="837" customWidth="1"/>
    <col min="23" max="30" width="6.5546875" style="837" customWidth="1"/>
    <col min="31" max="38" width="6.3359375" style="837" customWidth="1"/>
    <col min="39" max="39" width="5.99609375" style="837" customWidth="1"/>
    <col min="40" max="40" width="10.99609375" style="845" customWidth="1"/>
    <col min="41" max="41" width="8.77734375" style="837" customWidth="1"/>
    <col min="42" max="42" width="6.3359375" style="837" customWidth="1"/>
    <col min="43" max="50" width="6.5546875" style="837" customWidth="1"/>
    <col min="51" max="51" width="5.99609375" style="837" customWidth="1"/>
    <col min="52" max="56" width="6.3359375" style="837" customWidth="1"/>
    <col min="57" max="59" width="6.3359375" style="845" customWidth="1"/>
    <col min="60" max="60" width="10.99609375" style="845" customWidth="1"/>
    <col min="61" max="61" width="8.77734375" style="845" customWidth="1"/>
    <col min="62" max="62" width="6.3359375" style="845" customWidth="1"/>
    <col min="63" max="70" width="6.5546875" style="845" customWidth="1"/>
    <col min="71" max="78" width="6.3359375" style="845" customWidth="1"/>
    <col min="79" max="79" width="5.99609375" style="845" customWidth="1"/>
    <col min="80" max="80" width="10.99609375" style="845" customWidth="1"/>
    <col min="81" max="16384" width="7.99609375" style="845" customWidth="1"/>
  </cols>
  <sheetData>
    <row r="1" spans="1:80" s="11" customFormat="1" ht="11.25" customHeight="1">
      <c r="A1" s="29" t="s">
        <v>1270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33" t="s">
        <v>1271</v>
      </c>
      <c r="U1" s="29" t="s">
        <v>1466</v>
      </c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33" t="s">
        <v>1467</v>
      </c>
      <c r="AO1" s="29" t="s">
        <v>1272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H1" s="33" t="s">
        <v>1273</v>
      </c>
      <c r="BI1" s="29" t="s">
        <v>1305</v>
      </c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CB1" s="33" t="s">
        <v>1303</v>
      </c>
    </row>
    <row r="2" spans="1:80" s="10" customFormat="1" ht="12">
      <c r="A2" s="12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1"/>
      <c r="U2" s="120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81"/>
      <c r="AO2" s="120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H2" s="81"/>
      <c r="BI2" s="120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CB2" s="81"/>
    </row>
    <row r="3" spans="1:80" s="967" customFormat="1" ht="21.75" customHeight="1">
      <c r="A3" s="1320" t="s">
        <v>1468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18" t="s">
        <v>1172</v>
      </c>
      <c r="L3" s="1318"/>
      <c r="M3" s="1318"/>
      <c r="N3" s="1318"/>
      <c r="O3" s="1318"/>
      <c r="P3" s="1318"/>
      <c r="Q3" s="1318"/>
      <c r="R3" s="1318"/>
      <c r="S3" s="1318"/>
      <c r="T3" s="1318"/>
      <c r="U3" s="1320" t="s">
        <v>1173</v>
      </c>
      <c r="V3" s="1320"/>
      <c r="W3" s="1320"/>
      <c r="X3" s="1320"/>
      <c r="Y3" s="1320"/>
      <c r="Z3" s="1320"/>
      <c r="AA3" s="1320"/>
      <c r="AB3" s="1320"/>
      <c r="AC3" s="1320"/>
      <c r="AD3" s="1320"/>
      <c r="AE3" s="1318" t="s">
        <v>24</v>
      </c>
      <c r="AF3" s="1318"/>
      <c r="AG3" s="1318"/>
      <c r="AH3" s="1318"/>
      <c r="AI3" s="1318"/>
      <c r="AJ3" s="1318"/>
      <c r="AK3" s="1318"/>
      <c r="AL3" s="1318"/>
      <c r="AM3" s="1318"/>
      <c r="AN3" s="1318"/>
      <c r="AO3" s="1320" t="s">
        <v>1173</v>
      </c>
      <c r="AP3" s="1320"/>
      <c r="AQ3" s="1320"/>
      <c r="AR3" s="1320"/>
      <c r="AS3" s="1320"/>
      <c r="AT3" s="1320"/>
      <c r="AU3" s="1320"/>
      <c r="AV3" s="1320"/>
      <c r="AW3" s="1320"/>
      <c r="AX3" s="1320"/>
      <c r="AY3" s="1318" t="s">
        <v>24</v>
      </c>
      <c r="AZ3" s="1318"/>
      <c r="BA3" s="1318"/>
      <c r="BB3" s="1318"/>
      <c r="BC3" s="1318"/>
      <c r="BD3" s="1318"/>
      <c r="BE3" s="1318"/>
      <c r="BF3" s="1318"/>
      <c r="BG3" s="1318"/>
      <c r="BH3" s="1318"/>
      <c r="BI3" s="1320" t="s">
        <v>1173</v>
      </c>
      <c r="BJ3" s="1320"/>
      <c r="BK3" s="1320"/>
      <c r="BL3" s="1320"/>
      <c r="BM3" s="1320"/>
      <c r="BN3" s="1320"/>
      <c r="BO3" s="1320"/>
      <c r="BP3" s="1320"/>
      <c r="BQ3" s="1320"/>
      <c r="BR3" s="1320"/>
      <c r="BS3" s="1318" t="s">
        <v>1514</v>
      </c>
      <c r="BT3" s="1318"/>
      <c r="BU3" s="1318"/>
      <c r="BV3" s="1318"/>
      <c r="BW3" s="1318"/>
      <c r="BX3" s="1318"/>
      <c r="BY3" s="1318"/>
      <c r="BZ3" s="1318"/>
      <c r="CA3" s="1318"/>
      <c r="CB3" s="1318"/>
    </row>
    <row r="4" spans="1:80" s="312" customFormat="1" ht="12.75" customHeight="1">
      <c r="A4" s="968"/>
      <c r="B4" s="968"/>
      <c r="C4" s="968"/>
      <c r="D4" s="968"/>
      <c r="E4" s="968"/>
      <c r="F4" s="968"/>
      <c r="G4" s="968"/>
      <c r="H4" s="968"/>
      <c r="I4" s="968"/>
      <c r="J4" s="968"/>
      <c r="K4" s="969"/>
      <c r="L4" s="969"/>
      <c r="M4" s="969"/>
      <c r="N4" s="969"/>
      <c r="O4" s="969"/>
      <c r="P4" s="969"/>
      <c r="Q4" s="969"/>
      <c r="R4" s="969"/>
      <c r="S4" s="969"/>
      <c r="T4" s="969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969"/>
      <c r="AF4" s="969"/>
      <c r="AG4" s="969"/>
      <c r="AH4" s="969"/>
      <c r="AI4" s="969"/>
      <c r="AJ4" s="969"/>
      <c r="AK4" s="969"/>
      <c r="AL4" s="969"/>
      <c r="AM4" s="969"/>
      <c r="AN4" s="969"/>
      <c r="AO4" s="968"/>
      <c r="AP4" s="968"/>
      <c r="AQ4" s="968"/>
      <c r="AR4" s="968"/>
      <c r="AS4" s="968"/>
      <c r="AT4" s="968"/>
      <c r="AU4" s="968"/>
      <c r="AV4" s="968"/>
      <c r="AW4" s="968"/>
      <c r="AX4" s="968"/>
      <c r="AY4" s="969"/>
      <c r="AZ4" s="969"/>
      <c r="BA4" s="969"/>
      <c r="BB4" s="969"/>
      <c r="BC4" s="969"/>
      <c r="BD4" s="969"/>
      <c r="BE4" s="969"/>
      <c r="BF4" s="969"/>
      <c r="BG4" s="969"/>
      <c r="BH4" s="969"/>
      <c r="BI4" s="968"/>
      <c r="BJ4" s="968"/>
      <c r="BK4" s="968"/>
      <c r="BL4" s="968"/>
      <c r="BM4" s="968"/>
      <c r="BN4" s="968"/>
      <c r="BO4" s="968"/>
      <c r="BP4" s="968"/>
      <c r="BQ4" s="968"/>
      <c r="BR4" s="968"/>
      <c r="BS4" s="969"/>
      <c r="BT4" s="969"/>
      <c r="BU4" s="969"/>
      <c r="BV4" s="969"/>
      <c r="BW4" s="969"/>
      <c r="BX4" s="969"/>
      <c r="BY4" s="969"/>
      <c r="BZ4" s="969"/>
      <c r="CA4" s="969"/>
      <c r="CB4" s="969"/>
    </row>
    <row r="5" spans="1:80" s="10" customFormat="1" ht="12.75" customHeight="1">
      <c r="A5" s="36" t="s">
        <v>198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40" t="s">
        <v>415</v>
      </c>
      <c r="U5" s="36" t="s">
        <v>198</v>
      </c>
      <c r="V5" s="37"/>
      <c r="W5" s="37"/>
      <c r="X5" s="40"/>
      <c r="Y5" s="37"/>
      <c r="Z5" s="37"/>
      <c r="AA5" s="40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40" t="s">
        <v>415</v>
      </c>
      <c r="AO5" s="36" t="s">
        <v>198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40" t="s">
        <v>415</v>
      </c>
      <c r="BI5" s="36" t="s">
        <v>198</v>
      </c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40" t="s">
        <v>415</v>
      </c>
    </row>
    <row r="6" spans="1:80" s="80" customFormat="1" ht="15" customHeight="1">
      <c r="A6" s="298"/>
      <c r="B6" s="970" t="s">
        <v>194</v>
      </c>
      <c r="C6" s="971"/>
      <c r="D6" s="972"/>
      <c r="E6" s="970" t="s">
        <v>195</v>
      </c>
      <c r="F6" s="971"/>
      <c r="G6" s="972"/>
      <c r="H6" s="970" t="s">
        <v>196</v>
      </c>
      <c r="I6" s="971"/>
      <c r="J6" s="972"/>
      <c r="K6" s="970" t="s">
        <v>680</v>
      </c>
      <c r="L6" s="971"/>
      <c r="M6" s="972"/>
      <c r="N6" s="971" t="s">
        <v>119</v>
      </c>
      <c r="O6" s="971"/>
      <c r="P6" s="972"/>
      <c r="Q6" s="970" t="s">
        <v>313</v>
      </c>
      <c r="R6" s="971"/>
      <c r="S6" s="972"/>
      <c r="T6" s="973"/>
      <c r="U6" s="298"/>
      <c r="V6" s="970" t="s">
        <v>142</v>
      </c>
      <c r="W6" s="971"/>
      <c r="X6" s="972"/>
      <c r="Y6" s="970" t="s">
        <v>314</v>
      </c>
      <c r="Z6" s="971"/>
      <c r="AA6" s="972"/>
      <c r="AB6" s="970" t="s">
        <v>143</v>
      </c>
      <c r="AC6" s="971"/>
      <c r="AD6" s="972"/>
      <c r="AE6" s="970" t="s">
        <v>681</v>
      </c>
      <c r="AF6" s="971"/>
      <c r="AG6" s="972"/>
      <c r="AH6" s="970" t="s">
        <v>144</v>
      </c>
      <c r="AI6" s="971"/>
      <c r="AJ6" s="972"/>
      <c r="AK6" s="970" t="s">
        <v>145</v>
      </c>
      <c r="AL6" s="971"/>
      <c r="AM6" s="972"/>
      <c r="AN6" s="973"/>
      <c r="AO6" s="298"/>
      <c r="AP6" s="1410" t="s">
        <v>146</v>
      </c>
      <c r="AQ6" s="1411"/>
      <c r="AR6" s="1411"/>
      <c r="AS6" s="974"/>
      <c r="AT6" s="975" t="s">
        <v>315</v>
      </c>
      <c r="AU6" s="975"/>
      <c r="AV6" s="970" t="s">
        <v>1815</v>
      </c>
      <c r="AW6" s="971"/>
      <c r="AX6" s="972"/>
      <c r="AY6" s="970" t="s">
        <v>147</v>
      </c>
      <c r="AZ6" s="971"/>
      <c r="BA6" s="972"/>
      <c r="BB6" s="970" t="s">
        <v>197</v>
      </c>
      <c r="BC6" s="971"/>
      <c r="BD6" s="971"/>
      <c r="BE6" s="1410" t="s">
        <v>316</v>
      </c>
      <c r="BF6" s="1411"/>
      <c r="BG6" s="1411"/>
      <c r="BH6" s="976"/>
      <c r="BI6" s="298"/>
      <c r="BJ6" s="1410" t="s">
        <v>148</v>
      </c>
      <c r="BK6" s="1411"/>
      <c r="BL6" s="1411"/>
      <c r="BM6" s="1410" t="s">
        <v>1816</v>
      </c>
      <c r="BN6" s="1411"/>
      <c r="BO6" s="1412"/>
      <c r="BP6" s="977"/>
      <c r="BQ6" s="978" t="s">
        <v>149</v>
      </c>
      <c r="BR6" s="979"/>
      <c r="BS6" s="970"/>
      <c r="BT6" s="975" t="s">
        <v>150</v>
      </c>
      <c r="BU6" s="972"/>
      <c r="BV6" s="1410" t="s">
        <v>1817</v>
      </c>
      <c r="BW6" s="1411"/>
      <c r="BX6" s="1412"/>
      <c r="BY6" s="970" t="s">
        <v>602</v>
      </c>
      <c r="BZ6" s="971"/>
      <c r="CA6" s="971"/>
      <c r="CB6" s="976"/>
    </row>
    <row r="7" spans="1:80" s="80" customFormat="1" ht="15" customHeight="1">
      <c r="A7" s="783" t="s">
        <v>127</v>
      </c>
      <c r="B7" s="980" t="s">
        <v>104</v>
      </c>
      <c r="C7" s="747"/>
      <c r="D7" s="981"/>
      <c r="E7" s="980" t="s">
        <v>151</v>
      </c>
      <c r="F7" s="747"/>
      <c r="G7" s="981"/>
      <c r="H7" s="980" t="s">
        <v>400</v>
      </c>
      <c r="I7" s="747"/>
      <c r="J7" s="981"/>
      <c r="K7" s="980" t="s">
        <v>152</v>
      </c>
      <c r="L7" s="747"/>
      <c r="M7" s="981"/>
      <c r="N7" s="747" t="s">
        <v>153</v>
      </c>
      <c r="O7" s="747"/>
      <c r="P7" s="981"/>
      <c r="Q7" s="980" t="s">
        <v>105</v>
      </c>
      <c r="R7" s="747"/>
      <c r="S7" s="981"/>
      <c r="T7" s="80" t="s">
        <v>121</v>
      </c>
      <c r="U7" s="783" t="s">
        <v>127</v>
      </c>
      <c r="V7" s="980" t="s">
        <v>106</v>
      </c>
      <c r="W7" s="747"/>
      <c r="X7" s="981"/>
      <c r="Y7" s="980" t="s">
        <v>154</v>
      </c>
      <c r="Z7" s="747"/>
      <c r="AA7" s="981"/>
      <c r="AB7" s="747" t="s">
        <v>107</v>
      </c>
      <c r="AC7" s="747"/>
      <c r="AD7" s="981"/>
      <c r="AE7" s="980" t="s">
        <v>108</v>
      </c>
      <c r="AF7" s="747"/>
      <c r="AG7" s="981"/>
      <c r="AH7" s="980" t="s">
        <v>109</v>
      </c>
      <c r="AI7" s="747"/>
      <c r="AJ7" s="981"/>
      <c r="AK7" s="980" t="s">
        <v>110</v>
      </c>
      <c r="AL7" s="747"/>
      <c r="AM7" s="981"/>
      <c r="AN7" s="80" t="s">
        <v>121</v>
      </c>
      <c r="AO7" s="783" t="s">
        <v>127</v>
      </c>
      <c r="AP7" s="980" t="s">
        <v>111</v>
      </c>
      <c r="AQ7" s="747"/>
      <c r="AR7" s="747"/>
      <c r="AS7" s="980" t="s">
        <v>155</v>
      </c>
      <c r="AT7" s="747"/>
      <c r="AU7" s="981"/>
      <c r="AV7" s="982" t="s">
        <v>1818</v>
      </c>
      <c r="AW7" s="747"/>
      <c r="AX7" s="981"/>
      <c r="AY7" s="980" t="s">
        <v>156</v>
      </c>
      <c r="AZ7" s="747"/>
      <c r="BA7" s="981"/>
      <c r="BB7" s="980" t="s">
        <v>157</v>
      </c>
      <c r="BC7" s="747"/>
      <c r="BD7" s="981"/>
      <c r="BE7" s="1416" t="s">
        <v>158</v>
      </c>
      <c r="BF7" s="1414"/>
      <c r="BG7" s="1414"/>
      <c r="BH7" s="472" t="s">
        <v>121</v>
      </c>
      <c r="BI7" s="783" t="s">
        <v>127</v>
      </c>
      <c r="BJ7" s="983"/>
      <c r="BK7" s="984" t="s">
        <v>112</v>
      </c>
      <c r="BL7" s="984"/>
      <c r="BM7" s="1413" t="s">
        <v>1819</v>
      </c>
      <c r="BN7" s="1414"/>
      <c r="BO7" s="1415"/>
      <c r="BP7" s="985"/>
      <c r="BQ7" s="986" t="s">
        <v>159</v>
      </c>
      <c r="BR7" s="987"/>
      <c r="BS7" s="980"/>
      <c r="BT7" s="984" t="s">
        <v>113</v>
      </c>
      <c r="BU7" s="981"/>
      <c r="BV7" s="1413" t="s">
        <v>1820</v>
      </c>
      <c r="BW7" s="1414"/>
      <c r="BX7" s="1415"/>
      <c r="BY7" s="980" t="s">
        <v>160</v>
      </c>
      <c r="BZ7" s="747"/>
      <c r="CA7" s="747"/>
      <c r="CB7" s="472" t="s">
        <v>121</v>
      </c>
    </row>
    <row r="8" spans="1:80" s="80" customFormat="1" ht="15" customHeight="1">
      <c r="A8" s="298" t="s">
        <v>139</v>
      </c>
      <c r="B8" s="988" t="s">
        <v>317</v>
      </c>
      <c r="C8" s="988" t="s">
        <v>311</v>
      </c>
      <c r="D8" s="988" t="s">
        <v>312</v>
      </c>
      <c r="E8" s="988" t="s">
        <v>317</v>
      </c>
      <c r="F8" s="988" t="s">
        <v>311</v>
      </c>
      <c r="G8" s="988" t="s">
        <v>312</v>
      </c>
      <c r="H8" s="988" t="s">
        <v>317</v>
      </c>
      <c r="I8" s="988" t="s">
        <v>311</v>
      </c>
      <c r="J8" s="989" t="s">
        <v>312</v>
      </c>
      <c r="K8" s="988" t="s">
        <v>317</v>
      </c>
      <c r="L8" s="988" t="s">
        <v>311</v>
      </c>
      <c r="M8" s="988" t="s">
        <v>312</v>
      </c>
      <c r="N8" s="988" t="s">
        <v>317</v>
      </c>
      <c r="O8" s="988" t="s">
        <v>311</v>
      </c>
      <c r="P8" s="988" t="s">
        <v>312</v>
      </c>
      <c r="Q8" s="988" t="s">
        <v>317</v>
      </c>
      <c r="R8" s="988" t="s">
        <v>311</v>
      </c>
      <c r="S8" s="989" t="s">
        <v>312</v>
      </c>
      <c r="T8" s="88" t="s">
        <v>140</v>
      </c>
      <c r="U8" s="298" t="s">
        <v>139</v>
      </c>
      <c r="V8" s="988" t="s">
        <v>317</v>
      </c>
      <c r="W8" s="988" t="s">
        <v>311</v>
      </c>
      <c r="X8" s="988" t="s">
        <v>312</v>
      </c>
      <c r="Y8" s="988" t="s">
        <v>317</v>
      </c>
      <c r="Z8" s="988" t="s">
        <v>311</v>
      </c>
      <c r="AA8" s="988" t="s">
        <v>312</v>
      </c>
      <c r="AB8" s="988" t="s">
        <v>317</v>
      </c>
      <c r="AC8" s="988" t="s">
        <v>311</v>
      </c>
      <c r="AD8" s="989" t="s">
        <v>312</v>
      </c>
      <c r="AE8" s="988" t="s">
        <v>317</v>
      </c>
      <c r="AF8" s="988" t="s">
        <v>311</v>
      </c>
      <c r="AG8" s="988" t="s">
        <v>312</v>
      </c>
      <c r="AH8" s="988" t="s">
        <v>317</v>
      </c>
      <c r="AI8" s="988" t="s">
        <v>311</v>
      </c>
      <c r="AJ8" s="988" t="s">
        <v>312</v>
      </c>
      <c r="AK8" s="988" t="s">
        <v>317</v>
      </c>
      <c r="AL8" s="988" t="s">
        <v>311</v>
      </c>
      <c r="AM8" s="989" t="s">
        <v>312</v>
      </c>
      <c r="AN8" s="88" t="s">
        <v>140</v>
      </c>
      <c r="AO8" s="298" t="s">
        <v>139</v>
      </c>
      <c r="AP8" s="988" t="s">
        <v>317</v>
      </c>
      <c r="AQ8" s="988" t="s">
        <v>311</v>
      </c>
      <c r="AR8" s="988" t="s">
        <v>312</v>
      </c>
      <c r="AS8" s="988" t="s">
        <v>317</v>
      </c>
      <c r="AT8" s="988" t="s">
        <v>311</v>
      </c>
      <c r="AU8" s="988" t="s">
        <v>312</v>
      </c>
      <c r="AV8" s="988" t="s">
        <v>317</v>
      </c>
      <c r="AW8" s="988" t="s">
        <v>311</v>
      </c>
      <c r="AX8" s="989" t="s">
        <v>312</v>
      </c>
      <c r="AY8" s="988" t="s">
        <v>317</v>
      </c>
      <c r="AZ8" s="988" t="s">
        <v>311</v>
      </c>
      <c r="BA8" s="988" t="s">
        <v>312</v>
      </c>
      <c r="BB8" s="988" t="s">
        <v>317</v>
      </c>
      <c r="BC8" s="988" t="s">
        <v>311</v>
      </c>
      <c r="BD8" s="988" t="s">
        <v>312</v>
      </c>
      <c r="BE8" s="988" t="s">
        <v>317</v>
      </c>
      <c r="BF8" s="988" t="s">
        <v>311</v>
      </c>
      <c r="BG8" s="988" t="s">
        <v>312</v>
      </c>
      <c r="BH8" s="88" t="s">
        <v>140</v>
      </c>
      <c r="BI8" s="298" t="s">
        <v>139</v>
      </c>
      <c r="BJ8" s="988" t="s">
        <v>317</v>
      </c>
      <c r="BK8" s="988" t="s">
        <v>311</v>
      </c>
      <c r="BL8" s="988" t="s">
        <v>312</v>
      </c>
      <c r="BM8" s="988" t="s">
        <v>317</v>
      </c>
      <c r="BN8" s="988" t="s">
        <v>311</v>
      </c>
      <c r="BO8" s="988" t="s">
        <v>312</v>
      </c>
      <c r="BP8" s="988" t="s">
        <v>317</v>
      </c>
      <c r="BQ8" s="988" t="s">
        <v>311</v>
      </c>
      <c r="BR8" s="989" t="s">
        <v>312</v>
      </c>
      <c r="BS8" s="988" t="s">
        <v>317</v>
      </c>
      <c r="BT8" s="988" t="s">
        <v>311</v>
      </c>
      <c r="BU8" s="988" t="s">
        <v>312</v>
      </c>
      <c r="BV8" s="988" t="s">
        <v>317</v>
      </c>
      <c r="BW8" s="988" t="s">
        <v>311</v>
      </c>
      <c r="BX8" s="988" t="s">
        <v>312</v>
      </c>
      <c r="BY8" s="988" t="s">
        <v>317</v>
      </c>
      <c r="BZ8" s="988" t="s">
        <v>311</v>
      </c>
      <c r="CA8" s="988" t="s">
        <v>312</v>
      </c>
      <c r="CB8" s="88" t="s">
        <v>140</v>
      </c>
    </row>
    <row r="9" spans="1:80" s="80" customFormat="1" ht="15" customHeight="1">
      <c r="A9" s="990"/>
      <c r="B9" s="980" t="s">
        <v>161</v>
      </c>
      <c r="C9" s="980" t="s">
        <v>167</v>
      </c>
      <c r="D9" s="980" t="s">
        <v>168</v>
      </c>
      <c r="E9" s="980" t="s">
        <v>161</v>
      </c>
      <c r="F9" s="980" t="s">
        <v>167</v>
      </c>
      <c r="G9" s="980" t="s">
        <v>168</v>
      </c>
      <c r="H9" s="980" t="s">
        <v>161</v>
      </c>
      <c r="I9" s="980" t="s">
        <v>167</v>
      </c>
      <c r="J9" s="991" t="s">
        <v>168</v>
      </c>
      <c r="K9" s="980" t="s">
        <v>161</v>
      </c>
      <c r="L9" s="980" t="s">
        <v>167</v>
      </c>
      <c r="M9" s="980" t="s">
        <v>168</v>
      </c>
      <c r="N9" s="980" t="s">
        <v>161</v>
      </c>
      <c r="O9" s="980" t="s">
        <v>167</v>
      </c>
      <c r="P9" s="980" t="s">
        <v>168</v>
      </c>
      <c r="Q9" s="980" t="s">
        <v>161</v>
      </c>
      <c r="R9" s="980" t="s">
        <v>167</v>
      </c>
      <c r="S9" s="991" t="s">
        <v>168</v>
      </c>
      <c r="T9" s="984"/>
      <c r="U9" s="990"/>
      <c r="V9" s="980" t="s">
        <v>161</v>
      </c>
      <c r="W9" s="980" t="s">
        <v>167</v>
      </c>
      <c r="X9" s="980" t="s">
        <v>168</v>
      </c>
      <c r="Y9" s="980" t="s">
        <v>161</v>
      </c>
      <c r="Z9" s="980" t="s">
        <v>167</v>
      </c>
      <c r="AA9" s="980" t="s">
        <v>168</v>
      </c>
      <c r="AB9" s="980" t="s">
        <v>161</v>
      </c>
      <c r="AC9" s="980" t="s">
        <v>167</v>
      </c>
      <c r="AD9" s="991" t="s">
        <v>168</v>
      </c>
      <c r="AE9" s="980" t="s">
        <v>161</v>
      </c>
      <c r="AF9" s="980" t="s">
        <v>167</v>
      </c>
      <c r="AG9" s="980" t="s">
        <v>168</v>
      </c>
      <c r="AH9" s="980" t="s">
        <v>161</v>
      </c>
      <c r="AI9" s="980" t="s">
        <v>167</v>
      </c>
      <c r="AJ9" s="980" t="s">
        <v>168</v>
      </c>
      <c r="AK9" s="980" t="s">
        <v>161</v>
      </c>
      <c r="AL9" s="980" t="s">
        <v>167</v>
      </c>
      <c r="AM9" s="991" t="s">
        <v>168</v>
      </c>
      <c r="AN9" s="984"/>
      <c r="AO9" s="990"/>
      <c r="AP9" s="980" t="s">
        <v>161</v>
      </c>
      <c r="AQ9" s="980" t="s">
        <v>167</v>
      </c>
      <c r="AR9" s="980" t="s">
        <v>168</v>
      </c>
      <c r="AS9" s="980" t="s">
        <v>161</v>
      </c>
      <c r="AT9" s="980" t="s">
        <v>167</v>
      </c>
      <c r="AU9" s="980" t="s">
        <v>168</v>
      </c>
      <c r="AV9" s="980" t="s">
        <v>161</v>
      </c>
      <c r="AW9" s="980" t="s">
        <v>167</v>
      </c>
      <c r="AX9" s="991" t="s">
        <v>168</v>
      </c>
      <c r="AY9" s="980" t="s">
        <v>161</v>
      </c>
      <c r="AZ9" s="980" t="s">
        <v>167</v>
      </c>
      <c r="BA9" s="980" t="s">
        <v>168</v>
      </c>
      <c r="BB9" s="980" t="s">
        <v>161</v>
      </c>
      <c r="BC9" s="980" t="s">
        <v>167</v>
      </c>
      <c r="BD9" s="980" t="s">
        <v>168</v>
      </c>
      <c r="BE9" s="980" t="s">
        <v>161</v>
      </c>
      <c r="BF9" s="980" t="s">
        <v>167</v>
      </c>
      <c r="BG9" s="980" t="s">
        <v>168</v>
      </c>
      <c r="BH9" s="983"/>
      <c r="BI9" s="990"/>
      <c r="BJ9" s="980" t="s">
        <v>161</v>
      </c>
      <c r="BK9" s="980" t="s">
        <v>167</v>
      </c>
      <c r="BL9" s="980" t="s">
        <v>168</v>
      </c>
      <c r="BM9" s="980" t="s">
        <v>161</v>
      </c>
      <c r="BN9" s="980" t="s">
        <v>167</v>
      </c>
      <c r="BO9" s="980" t="s">
        <v>168</v>
      </c>
      <c r="BP9" s="980" t="s">
        <v>161</v>
      </c>
      <c r="BQ9" s="980" t="s">
        <v>167</v>
      </c>
      <c r="BR9" s="991" t="s">
        <v>168</v>
      </c>
      <c r="BS9" s="980" t="s">
        <v>161</v>
      </c>
      <c r="BT9" s="980" t="s">
        <v>167</v>
      </c>
      <c r="BU9" s="980" t="s">
        <v>168</v>
      </c>
      <c r="BV9" s="980" t="s">
        <v>161</v>
      </c>
      <c r="BW9" s="980" t="s">
        <v>167</v>
      </c>
      <c r="BX9" s="980" t="s">
        <v>168</v>
      </c>
      <c r="BY9" s="980" t="s">
        <v>161</v>
      </c>
      <c r="BZ9" s="980" t="s">
        <v>167</v>
      </c>
      <c r="CA9" s="980" t="s">
        <v>168</v>
      </c>
      <c r="CB9" s="983"/>
    </row>
    <row r="10" spans="1:80" s="80" customFormat="1" ht="6" customHeight="1">
      <c r="A10" s="561"/>
      <c r="B10" s="992"/>
      <c r="S10" s="993"/>
      <c r="U10" s="561"/>
      <c r="AA10" s="994"/>
      <c r="AB10" s="994"/>
      <c r="AM10" s="993"/>
      <c r="AO10" s="561"/>
      <c r="BG10" s="994"/>
      <c r="BH10" s="472"/>
      <c r="BI10" s="561"/>
      <c r="CA10" s="994"/>
      <c r="CB10" s="472"/>
    </row>
    <row r="11" spans="1:80" s="10" customFormat="1" ht="22.5" customHeight="1" hidden="1">
      <c r="A11" s="206">
        <v>2009</v>
      </c>
      <c r="B11" s="995">
        <v>37667</v>
      </c>
      <c r="C11" s="995">
        <v>22542</v>
      </c>
      <c r="D11" s="995">
        <v>15125</v>
      </c>
      <c r="E11" s="995">
        <v>1073</v>
      </c>
      <c r="F11" s="995" t="s">
        <v>871</v>
      </c>
      <c r="G11" s="995" t="s">
        <v>882</v>
      </c>
      <c r="H11" s="995" t="s">
        <v>806</v>
      </c>
      <c r="I11" s="995" t="s">
        <v>883</v>
      </c>
      <c r="J11" s="995" t="s">
        <v>849</v>
      </c>
      <c r="K11" s="995" t="s">
        <v>803</v>
      </c>
      <c r="L11" s="995" t="s">
        <v>758</v>
      </c>
      <c r="M11" s="995" t="s">
        <v>852</v>
      </c>
      <c r="N11" s="995">
        <v>17478</v>
      </c>
      <c r="O11" s="995">
        <v>9243</v>
      </c>
      <c r="P11" s="995">
        <v>8235</v>
      </c>
      <c r="Q11" s="995">
        <v>2009</v>
      </c>
      <c r="R11" s="995">
        <v>1131</v>
      </c>
      <c r="S11" s="996" t="s">
        <v>884</v>
      </c>
      <c r="T11" s="213" t="s">
        <v>817</v>
      </c>
      <c r="U11" s="206">
        <v>2009</v>
      </c>
      <c r="V11" s="995">
        <v>2249</v>
      </c>
      <c r="W11" s="995">
        <v>2025</v>
      </c>
      <c r="X11" s="995" t="s">
        <v>745</v>
      </c>
      <c r="Y11" s="344">
        <v>5140</v>
      </c>
      <c r="Z11" s="344">
        <v>2594</v>
      </c>
      <c r="AA11" s="344">
        <v>2546</v>
      </c>
      <c r="AB11" s="344" t="s">
        <v>874</v>
      </c>
      <c r="AC11" s="344" t="s">
        <v>770</v>
      </c>
      <c r="AD11" s="344" t="s">
        <v>786</v>
      </c>
      <c r="AE11" s="344">
        <v>2159</v>
      </c>
      <c r="AF11" s="995">
        <v>1688</v>
      </c>
      <c r="AG11" s="995" t="s">
        <v>756</v>
      </c>
      <c r="AH11" s="995" t="s">
        <v>885</v>
      </c>
      <c r="AI11" s="995" t="s">
        <v>854</v>
      </c>
      <c r="AJ11" s="995" t="s">
        <v>793</v>
      </c>
      <c r="AK11" s="995" t="s">
        <v>777</v>
      </c>
      <c r="AL11" s="995" t="s">
        <v>771</v>
      </c>
      <c r="AM11" s="996" t="s">
        <v>722</v>
      </c>
      <c r="AN11" s="213" t="s">
        <v>817</v>
      </c>
      <c r="AO11" s="206">
        <v>2009</v>
      </c>
      <c r="AP11" s="995" t="s">
        <v>886</v>
      </c>
      <c r="AQ11" s="995" t="s">
        <v>853</v>
      </c>
      <c r="AR11" s="995" t="s">
        <v>755</v>
      </c>
      <c r="AS11" s="995" t="s">
        <v>695</v>
      </c>
      <c r="AT11" s="995" t="s">
        <v>887</v>
      </c>
      <c r="AU11" s="995" t="s">
        <v>689</v>
      </c>
      <c r="AV11" s="995" t="s">
        <v>731</v>
      </c>
      <c r="AW11" s="995" t="s">
        <v>701</v>
      </c>
      <c r="AX11" s="995" t="s">
        <v>786</v>
      </c>
      <c r="AY11" s="344" t="s">
        <v>888</v>
      </c>
      <c r="AZ11" s="995" t="s">
        <v>835</v>
      </c>
      <c r="BA11" s="995" t="s">
        <v>763</v>
      </c>
      <c r="BB11" s="995" t="s">
        <v>804</v>
      </c>
      <c r="BC11" s="995" t="s">
        <v>721</v>
      </c>
      <c r="BD11" s="995" t="s">
        <v>718</v>
      </c>
      <c r="BE11" s="995" t="s">
        <v>759</v>
      </c>
      <c r="BF11" s="995" t="s">
        <v>720</v>
      </c>
      <c r="BG11" s="996" t="s">
        <v>812</v>
      </c>
      <c r="BH11" s="213" t="s">
        <v>817</v>
      </c>
      <c r="BI11" s="206">
        <v>2009</v>
      </c>
      <c r="BJ11" s="995" t="s">
        <v>772</v>
      </c>
      <c r="BK11" s="995" t="s">
        <v>713</v>
      </c>
      <c r="BL11" s="995" t="s">
        <v>748</v>
      </c>
      <c r="BM11" s="995" t="s">
        <v>839</v>
      </c>
      <c r="BN11" s="995" t="s">
        <v>746</v>
      </c>
      <c r="BO11" s="995" t="s">
        <v>725</v>
      </c>
      <c r="BP11" s="995" t="s">
        <v>773</v>
      </c>
      <c r="BQ11" s="995" t="s">
        <v>816</v>
      </c>
      <c r="BR11" s="995" t="s">
        <v>716</v>
      </c>
      <c r="BS11" s="344" t="s">
        <v>830</v>
      </c>
      <c r="BT11" s="995" t="s">
        <v>749</v>
      </c>
      <c r="BU11" s="995" t="s">
        <v>889</v>
      </c>
      <c r="BV11" s="995" t="s">
        <v>708</v>
      </c>
      <c r="BW11" s="995" t="s">
        <v>705</v>
      </c>
      <c r="BX11" s="995" t="s">
        <v>723</v>
      </c>
      <c r="BY11" s="995" t="s">
        <v>728</v>
      </c>
      <c r="BZ11" s="995" t="s">
        <v>763</v>
      </c>
      <c r="CA11" s="996" t="s">
        <v>890</v>
      </c>
      <c r="CB11" s="213">
        <v>2009</v>
      </c>
    </row>
    <row r="12" spans="1:80" s="10" customFormat="1" ht="21.75" customHeight="1">
      <c r="A12" s="206">
        <v>2010</v>
      </c>
      <c r="B12" s="995">
        <v>42750</v>
      </c>
      <c r="C12" s="995">
        <v>25903</v>
      </c>
      <c r="D12" s="995">
        <v>16847</v>
      </c>
      <c r="E12" s="995">
        <v>1087</v>
      </c>
      <c r="F12" s="995" t="s">
        <v>782</v>
      </c>
      <c r="G12" s="995" t="s">
        <v>891</v>
      </c>
      <c r="H12" s="995" t="s">
        <v>892</v>
      </c>
      <c r="I12" s="995" t="s">
        <v>876</v>
      </c>
      <c r="J12" s="995" t="s">
        <v>863</v>
      </c>
      <c r="K12" s="995" t="s">
        <v>893</v>
      </c>
      <c r="L12" s="995" t="s">
        <v>752</v>
      </c>
      <c r="M12" s="995" t="s">
        <v>894</v>
      </c>
      <c r="N12" s="995">
        <v>19259</v>
      </c>
      <c r="O12" s="995">
        <v>10257</v>
      </c>
      <c r="P12" s="995">
        <v>9002</v>
      </c>
      <c r="Q12" s="995">
        <v>2138</v>
      </c>
      <c r="R12" s="995">
        <v>1186</v>
      </c>
      <c r="S12" s="996" t="s">
        <v>895</v>
      </c>
      <c r="T12" s="213" t="s">
        <v>818</v>
      </c>
      <c r="U12" s="206">
        <v>2010</v>
      </c>
      <c r="V12" s="995">
        <v>2447</v>
      </c>
      <c r="W12" s="995">
        <v>2219</v>
      </c>
      <c r="X12" s="995" t="s">
        <v>750</v>
      </c>
      <c r="Y12" s="344">
        <v>6069</v>
      </c>
      <c r="Z12" s="344">
        <v>3163</v>
      </c>
      <c r="AA12" s="344">
        <v>2906</v>
      </c>
      <c r="AB12" s="344" t="s">
        <v>754</v>
      </c>
      <c r="AC12" s="344" t="s">
        <v>896</v>
      </c>
      <c r="AD12" s="344" t="s">
        <v>790</v>
      </c>
      <c r="AE12" s="344">
        <v>2086</v>
      </c>
      <c r="AF12" s="995">
        <v>1637</v>
      </c>
      <c r="AG12" s="995" t="s">
        <v>897</v>
      </c>
      <c r="AH12" s="995">
        <v>1127</v>
      </c>
      <c r="AI12" s="995">
        <v>1102</v>
      </c>
      <c r="AJ12" s="995" t="s">
        <v>734</v>
      </c>
      <c r="AK12" s="995" t="s">
        <v>857</v>
      </c>
      <c r="AL12" s="995" t="s">
        <v>699</v>
      </c>
      <c r="AM12" s="996" t="s">
        <v>722</v>
      </c>
      <c r="AN12" s="213" t="s">
        <v>818</v>
      </c>
      <c r="AO12" s="206">
        <v>2010</v>
      </c>
      <c r="AP12" s="995">
        <v>1401</v>
      </c>
      <c r="AQ12" s="995">
        <v>1160</v>
      </c>
      <c r="AR12" s="995" t="s">
        <v>898</v>
      </c>
      <c r="AS12" s="995" t="s">
        <v>877</v>
      </c>
      <c r="AT12" s="995" t="s">
        <v>696</v>
      </c>
      <c r="AU12" s="995" t="s">
        <v>769</v>
      </c>
      <c r="AV12" s="995" t="s">
        <v>700</v>
      </c>
      <c r="AW12" s="995" t="s">
        <v>899</v>
      </c>
      <c r="AX12" s="995" t="s">
        <v>786</v>
      </c>
      <c r="AY12" s="344" t="s">
        <v>900</v>
      </c>
      <c r="AZ12" s="995" t="s">
        <v>867</v>
      </c>
      <c r="BA12" s="995" t="s">
        <v>873</v>
      </c>
      <c r="BB12" s="995" t="s">
        <v>796</v>
      </c>
      <c r="BC12" s="995" t="s">
        <v>901</v>
      </c>
      <c r="BD12" s="995" t="s">
        <v>772</v>
      </c>
      <c r="BE12" s="995" t="s">
        <v>844</v>
      </c>
      <c r="BF12" s="995" t="s">
        <v>768</v>
      </c>
      <c r="BG12" s="996" t="s">
        <v>694</v>
      </c>
      <c r="BH12" s="213" t="s">
        <v>818</v>
      </c>
      <c r="BI12" s="206">
        <v>2010</v>
      </c>
      <c r="BJ12" s="995" t="s">
        <v>753</v>
      </c>
      <c r="BK12" s="995" t="s">
        <v>711</v>
      </c>
      <c r="BL12" s="995" t="s">
        <v>729</v>
      </c>
      <c r="BM12" s="995" t="s">
        <v>841</v>
      </c>
      <c r="BN12" s="995" t="s">
        <v>768</v>
      </c>
      <c r="BO12" s="995" t="s">
        <v>697</v>
      </c>
      <c r="BP12" s="995" t="s">
        <v>698</v>
      </c>
      <c r="BQ12" s="995" t="s">
        <v>870</v>
      </c>
      <c r="BR12" s="995" t="s">
        <v>709</v>
      </c>
      <c r="BS12" s="344">
        <v>1167</v>
      </c>
      <c r="BT12" s="995" t="s">
        <v>902</v>
      </c>
      <c r="BU12" s="995" t="s">
        <v>832</v>
      </c>
      <c r="BV12" s="995" t="s">
        <v>696</v>
      </c>
      <c r="BW12" s="995" t="s">
        <v>746</v>
      </c>
      <c r="BX12" s="995" t="s">
        <v>693</v>
      </c>
      <c r="BY12" s="995">
        <v>959</v>
      </c>
      <c r="BZ12" s="995">
        <v>617</v>
      </c>
      <c r="CA12" s="996">
        <v>342</v>
      </c>
      <c r="CB12" s="213">
        <v>2010</v>
      </c>
    </row>
    <row r="13" spans="1:80" s="10" customFormat="1" ht="21.75" customHeight="1">
      <c r="A13" s="206">
        <v>2011</v>
      </c>
      <c r="B13" s="995">
        <v>48090</v>
      </c>
      <c r="C13" s="995">
        <v>29479</v>
      </c>
      <c r="D13" s="995">
        <v>18611</v>
      </c>
      <c r="E13" s="995">
        <v>1082</v>
      </c>
      <c r="F13" s="995" t="s">
        <v>869</v>
      </c>
      <c r="G13" s="995" t="s">
        <v>904</v>
      </c>
      <c r="H13" s="995" t="s">
        <v>905</v>
      </c>
      <c r="I13" s="995" t="s">
        <v>728</v>
      </c>
      <c r="J13" s="995" t="s">
        <v>851</v>
      </c>
      <c r="K13" s="995" t="s">
        <v>795</v>
      </c>
      <c r="L13" s="995" t="s">
        <v>763</v>
      </c>
      <c r="M13" s="995" t="s">
        <v>906</v>
      </c>
      <c r="N13" s="995">
        <v>21469</v>
      </c>
      <c r="O13" s="995">
        <v>11480</v>
      </c>
      <c r="P13" s="995">
        <v>9989</v>
      </c>
      <c r="Q13" s="995">
        <v>2097</v>
      </c>
      <c r="R13" s="995">
        <v>1092</v>
      </c>
      <c r="S13" s="996">
        <v>1005</v>
      </c>
      <c r="T13" s="213" t="s">
        <v>819</v>
      </c>
      <c r="U13" s="206">
        <v>2011</v>
      </c>
      <c r="V13" s="995">
        <v>2624</v>
      </c>
      <c r="W13" s="995">
        <v>2399</v>
      </c>
      <c r="X13" s="995" t="s">
        <v>760</v>
      </c>
      <c r="Y13" s="995">
        <v>7379</v>
      </c>
      <c r="Z13" s="995">
        <v>3942</v>
      </c>
      <c r="AA13" s="995">
        <v>3437</v>
      </c>
      <c r="AB13" s="995" t="s">
        <v>907</v>
      </c>
      <c r="AC13" s="995" t="s">
        <v>908</v>
      </c>
      <c r="AD13" s="995" t="s">
        <v>722</v>
      </c>
      <c r="AE13" s="995">
        <v>2248</v>
      </c>
      <c r="AF13" s="995">
        <v>1769</v>
      </c>
      <c r="AG13" s="995" t="s">
        <v>909</v>
      </c>
      <c r="AH13" s="995">
        <v>1283</v>
      </c>
      <c r="AI13" s="995">
        <v>1256</v>
      </c>
      <c r="AJ13" s="995" t="s">
        <v>729</v>
      </c>
      <c r="AK13" s="995" t="s">
        <v>809</v>
      </c>
      <c r="AL13" s="995" t="s">
        <v>813</v>
      </c>
      <c r="AM13" s="996" t="s">
        <v>719</v>
      </c>
      <c r="AN13" s="213" t="s">
        <v>819</v>
      </c>
      <c r="AO13" s="206">
        <v>2011</v>
      </c>
      <c r="AP13" s="995">
        <v>1792</v>
      </c>
      <c r="AQ13" s="995">
        <v>1422</v>
      </c>
      <c r="AR13" s="995" t="s">
        <v>910</v>
      </c>
      <c r="AS13" s="995" t="s">
        <v>911</v>
      </c>
      <c r="AT13" s="995" t="s">
        <v>779</v>
      </c>
      <c r="AU13" s="995" t="s">
        <v>733</v>
      </c>
      <c r="AV13" s="995" t="s">
        <v>792</v>
      </c>
      <c r="AW13" s="995" t="s">
        <v>747</v>
      </c>
      <c r="AX13" s="995" t="s">
        <v>735</v>
      </c>
      <c r="AY13" s="344" t="s">
        <v>881</v>
      </c>
      <c r="AZ13" s="995" t="s">
        <v>912</v>
      </c>
      <c r="BA13" s="995" t="s">
        <v>848</v>
      </c>
      <c r="BB13" s="995">
        <v>1390</v>
      </c>
      <c r="BC13" s="995">
        <v>1293</v>
      </c>
      <c r="BD13" s="995" t="s">
        <v>739</v>
      </c>
      <c r="BE13" s="995" t="s">
        <v>750</v>
      </c>
      <c r="BF13" s="995" t="s">
        <v>725</v>
      </c>
      <c r="BG13" s="996" t="s">
        <v>842</v>
      </c>
      <c r="BH13" s="213" t="s">
        <v>819</v>
      </c>
      <c r="BI13" s="206">
        <v>2011</v>
      </c>
      <c r="BJ13" s="995" t="s">
        <v>913</v>
      </c>
      <c r="BK13" s="995" t="s">
        <v>726</v>
      </c>
      <c r="BL13" s="995" t="s">
        <v>787</v>
      </c>
      <c r="BM13" s="995" t="s">
        <v>841</v>
      </c>
      <c r="BN13" s="995">
        <v>66</v>
      </c>
      <c r="BO13" s="995">
        <v>74</v>
      </c>
      <c r="BP13" s="995" t="s">
        <v>712</v>
      </c>
      <c r="BQ13" s="995" t="s">
        <v>816</v>
      </c>
      <c r="BR13" s="995" t="s">
        <v>707</v>
      </c>
      <c r="BS13" s="344">
        <v>1630</v>
      </c>
      <c r="BT13" s="995">
        <v>1048</v>
      </c>
      <c r="BU13" s="995" t="s">
        <v>880</v>
      </c>
      <c r="BV13" s="995" t="s">
        <v>777</v>
      </c>
      <c r="BW13" s="995" t="s">
        <v>805</v>
      </c>
      <c r="BX13" s="995" t="s">
        <v>740</v>
      </c>
      <c r="BY13" s="995">
        <v>641</v>
      </c>
      <c r="BZ13" s="995">
        <v>452</v>
      </c>
      <c r="CA13" s="996">
        <v>189</v>
      </c>
      <c r="CB13" s="213">
        <v>2011</v>
      </c>
    </row>
    <row r="14" spans="1:80" s="10" customFormat="1" ht="21.75" customHeight="1">
      <c r="A14" s="206">
        <v>2012</v>
      </c>
      <c r="B14" s="995">
        <v>46141</v>
      </c>
      <c r="C14" s="995">
        <v>27840</v>
      </c>
      <c r="D14" s="995">
        <v>18301</v>
      </c>
      <c r="E14" s="995">
        <v>1058</v>
      </c>
      <c r="F14" s="995" t="s">
        <v>700</v>
      </c>
      <c r="G14" s="995" t="s">
        <v>830</v>
      </c>
      <c r="H14" s="995" t="s">
        <v>801</v>
      </c>
      <c r="I14" s="995" t="s">
        <v>688</v>
      </c>
      <c r="J14" s="995" t="s">
        <v>862</v>
      </c>
      <c r="K14" s="995" t="s">
        <v>859</v>
      </c>
      <c r="L14" s="995" t="s">
        <v>914</v>
      </c>
      <c r="M14" s="995" t="s">
        <v>700</v>
      </c>
      <c r="N14" s="995">
        <v>19372</v>
      </c>
      <c r="O14" s="995">
        <v>10123</v>
      </c>
      <c r="P14" s="995">
        <v>9249</v>
      </c>
      <c r="Q14" s="995">
        <v>1640</v>
      </c>
      <c r="R14" s="995" t="s">
        <v>794</v>
      </c>
      <c r="S14" s="996" t="s">
        <v>800</v>
      </c>
      <c r="T14" s="213" t="s">
        <v>820</v>
      </c>
      <c r="U14" s="206">
        <v>2012</v>
      </c>
      <c r="V14" s="995">
        <v>2341</v>
      </c>
      <c r="W14" s="995">
        <v>2126</v>
      </c>
      <c r="X14" s="995" t="s">
        <v>868</v>
      </c>
      <c r="Y14" s="995">
        <v>7452</v>
      </c>
      <c r="Z14" s="995">
        <v>3795</v>
      </c>
      <c r="AA14" s="995">
        <v>3657</v>
      </c>
      <c r="AB14" s="995" t="s">
        <v>846</v>
      </c>
      <c r="AC14" s="995" t="s">
        <v>754</v>
      </c>
      <c r="AD14" s="995" t="s">
        <v>738</v>
      </c>
      <c r="AE14" s="995">
        <v>1707</v>
      </c>
      <c r="AF14" s="995">
        <v>1274</v>
      </c>
      <c r="AG14" s="995" t="s">
        <v>915</v>
      </c>
      <c r="AH14" s="995">
        <v>1259</v>
      </c>
      <c r="AI14" s="995">
        <v>1234</v>
      </c>
      <c r="AJ14" s="995" t="s">
        <v>734</v>
      </c>
      <c r="AK14" s="995" t="s">
        <v>783</v>
      </c>
      <c r="AL14" s="995" t="s">
        <v>842</v>
      </c>
      <c r="AM14" s="996" t="s">
        <v>717</v>
      </c>
      <c r="AN14" s="213" t="s">
        <v>820</v>
      </c>
      <c r="AO14" s="206">
        <v>2012</v>
      </c>
      <c r="AP14" s="995">
        <v>2186</v>
      </c>
      <c r="AQ14" s="995">
        <v>1702</v>
      </c>
      <c r="AR14" s="995" t="s">
        <v>861</v>
      </c>
      <c r="AS14" s="995" t="s">
        <v>839</v>
      </c>
      <c r="AT14" s="995" t="s">
        <v>773</v>
      </c>
      <c r="AU14" s="995" t="s">
        <v>776</v>
      </c>
      <c r="AV14" s="995">
        <v>587</v>
      </c>
      <c r="AW14" s="995">
        <v>577</v>
      </c>
      <c r="AX14" s="995" t="s">
        <v>736</v>
      </c>
      <c r="AY14" s="344" t="s">
        <v>905</v>
      </c>
      <c r="AZ14" s="995" t="s">
        <v>865</v>
      </c>
      <c r="BA14" s="995" t="s">
        <v>856</v>
      </c>
      <c r="BB14" s="995">
        <v>1801</v>
      </c>
      <c r="BC14" s="995">
        <v>1661</v>
      </c>
      <c r="BD14" s="995" t="s">
        <v>841</v>
      </c>
      <c r="BE14" s="995" t="s">
        <v>872</v>
      </c>
      <c r="BF14" s="995" t="s">
        <v>742</v>
      </c>
      <c r="BG14" s="996" t="s">
        <v>727</v>
      </c>
      <c r="BH14" s="213" t="s">
        <v>820</v>
      </c>
      <c r="BI14" s="206">
        <v>2012</v>
      </c>
      <c r="BJ14" s="995" t="s">
        <v>916</v>
      </c>
      <c r="BK14" s="995" t="s">
        <v>753</v>
      </c>
      <c r="BL14" s="995" t="s">
        <v>705</v>
      </c>
      <c r="BM14" s="995" t="s">
        <v>917</v>
      </c>
      <c r="BN14" s="995" t="s">
        <v>691</v>
      </c>
      <c r="BO14" s="995" t="s">
        <v>684</v>
      </c>
      <c r="BP14" s="995" t="s">
        <v>843</v>
      </c>
      <c r="BQ14" s="995" t="s">
        <v>704</v>
      </c>
      <c r="BR14" s="995" t="s">
        <v>789</v>
      </c>
      <c r="BS14" s="344">
        <v>2322</v>
      </c>
      <c r="BT14" s="995">
        <v>1549</v>
      </c>
      <c r="BU14" s="995" t="s">
        <v>882</v>
      </c>
      <c r="BV14" s="995" t="s">
        <v>750</v>
      </c>
      <c r="BW14" s="995" t="s">
        <v>699</v>
      </c>
      <c r="BX14" s="995" t="s">
        <v>768</v>
      </c>
      <c r="BY14" s="995">
        <v>773</v>
      </c>
      <c r="BZ14" s="995">
        <v>561</v>
      </c>
      <c r="CA14" s="996">
        <v>212</v>
      </c>
      <c r="CB14" s="213">
        <v>2012</v>
      </c>
    </row>
    <row r="15" spans="1:80" s="10" customFormat="1" ht="21.75" customHeight="1">
      <c r="A15" s="206">
        <v>2013</v>
      </c>
      <c r="B15" s="995">
        <v>49924</v>
      </c>
      <c r="C15" s="995">
        <v>30429</v>
      </c>
      <c r="D15" s="995">
        <v>19495</v>
      </c>
      <c r="E15" s="995">
        <v>1100</v>
      </c>
      <c r="F15" s="995" t="s">
        <v>765</v>
      </c>
      <c r="G15" s="995" t="s">
        <v>918</v>
      </c>
      <c r="H15" s="995" t="s">
        <v>833</v>
      </c>
      <c r="I15" s="995" t="s">
        <v>875</v>
      </c>
      <c r="J15" s="995" t="s">
        <v>903</v>
      </c>
      <c r="K15" s="995" t="s">
        <v>919</v>
      </c>
      <c r="L15" s="995" t="s">
        <v>775</v>
      </c>
      <c r="M15" s="995" t="s">
        <v>878</v>
      </c>
      <c r="N15" s="995">
        <v>8014</v>
      </c>
      <c r="O15" s="995">
        <v>3580</v>
      </c>
      <c r="P15" s="995">
        <v>4434</v>
      </c>
      <c r="Q15" s="995">
        <v>1885</v>
      </c>
      <c r="R15" s="995" t="s">
        <v>920</v>
      </c>
      <c r="S15" s="996">
        <v>1076</v>
      </c>
      <c r="T15" s="213" t="s">
        <v>821</v>
      </c>
      <c r="U15" s="206">
        <v>2013</v>
      </c>
      <c r="V15" s="995">
        <v>2330</v>
      </c>
      <c r="W15" s="995">
        <v>2134</v>
      </c>
      <c r="X15" s="995" t="s">
        <v>764</v>
      </c>
      <c r="Y15" s="995">
        <v>7457</v>
      </c>
      <c r="Z15" s="995">
        <v>3562</v>
      </c>
      <c r="AA15" s="995">
        <v>3895</v>
      </c>
      <c r="AB15" s="995" t="s">
        <v>908</v>
      </c>
      <c r="AC15" s="995" t="s">
        <v>879</v>
      </c>
      <c r="AD15" s="995" t="s">
        <v>715</v>
      </c>
      <c r="AE15" s="995">
        <v>1995</v>
      </c>
      <c r="AF15" s="995">
        <v>1533</v>
      </c>
      <c r="AG15" s="995" t="s">
        <v>834</v>
      </c>
      <c r="AH15" s="995">
        <v>1246</v>
      </c>
      <c r="AI15" s="995">
        <v>1226</v>
      </c>
      <c r="AJ15" s="995" t="s">
        <v>748</v>
      </c>
      <c r="AK15" s="995" t="s">
        <v>811</v>
      </c>
      <c r="AL15" s="995" t="s">
        <v>866</v>
      </c>
      <c r="AM15" s="996" t="s">
        <v>717</v>
      </c>
      <c r="AN15" s="213" t="s">
        <v>821</v>
      </c>
      <c r="AO15" s="206">
        <v>2013</v>
      </c>
      <c r="AP15" s="995">
        <v>2414</v>
      </c>
      <c r="AQ15" s="995">
        <v>1772</v>
      </c>
      <c r="AR15" s="995" t="s">
        <v>855</v>
      </c>
      <c r="AS15" s="995" t="s">
        <v>784</v>
      </c>
      <c r="AT15" s="995" t="s">
        <v>913</v>
      </c>
      <c r="AU15" s="995" t="s">
        <v>864</v>
      </c>
      <c r="AV15" s="995" t="s">
        <v>802</v>
      </c>
      <c r="AW15" s="995" t="s">
        <v>847</v>
      </c>
      <c r="AX15" s="995" t="s">
        <v>735</v>
      </c>
      <c r="AY15" s="344" t="s">
        <v>921</v>
      </c>
      <c r="AZ15" s="995" t="s">
        <v>922</v>
      </c>
      <c r="BA15" s="995" t="s">
        <v>914</v>
      </c>
      <c r="BB15" s="995">
        <v>2077</v>
      </c>
      <c r="BC15" s="995">
        <v>1918</v>
      </c>
      <c r="BD15" s="995" t="s">
        <v>850</v>
      </c>
      <c r="BE15" s="995" t="s">
        <v>703</v>
      </c>
      <c r="BF15" s="995" t="s">
        <v>774</v>
      </c>
      <c r="BG15" s="996" t="s">
        <v>710</v>
      </c>
      <c r="BH15" s="213" t="s">
        <v>821</v>
      </c>
      <c r="BI15" s="206">
        <v>2013</v>
      </c>
      <c r="BJ15" s="995" t="s">
        <v>783</v>
      </c>
      <c r="BK15" s="995" t="s">
        <v>739</v>
      </c>
      <c r="BL15" s="995" t="s">
        <v>741</v>
      </c>
      <c r="BM15" s="995" t="s">
        <v>778</v>
      </c>
      <c r="BN15" s="995" t="s">
        <v>815</v>
      </c>
      <c r="BO15" s="995" t="s">
        <v>746</v>
      </c>
      <c r="BP15" s="995" t="s">
        <v>761</v>
      </c>
      <c r="BQ15" s="995" t="s">
        <v>807</v>
      </c>
      <c r="BR15" s="995" t="s">
        <v>734</v>
      </c>
      <c r="BS15" s="344">
        <v>3243</v>
      </c>
      <c r="BT15" s="995">
        <v>2195</v>
      </c>
      <c r="BU15" s="995">
        <v>1048</v>
      </c>
      <c r="BV15" s="995" t="s">
        <v>690</v>
      </c>
      <c r="BW15" s="995" t="s">
        <v>724</v>
      </c>
      <c r="BX15" s="995" t="s">
        <v>807</v>
      </c>
      <c r="BY15" s="995">
        <v>13807</v>
      </c>
      <c r="BZ15" s="995">
        <v>8371</v>
      </c>
      <c r="CA15" s="996">
        <v>5436</v>
      </c>
      <c r="CB15" s="213">
        <v>2013</v>
      </c>
    </row>
    <row r="16" spans="1:83" s="997" customFormat="1" ht="21.75" customHeight="1">
      <c r="A16" s="206" t="s">
        <v>682</v>
      </c>
      <c r="B16" s="995" t="s">
        <v>923</v>
      </c>
      <c r="C16" s="995" t="s">
        <v>924</v>
      </c>
      <c r="D16" s="995" t="s">
        <v>925</v>
      </c>
      <c r="E16" s="995" t="s">
        <v>799</v>
      </c>
      <c r="F16" s="995" t="s">
        <v>903</v>
      </c>
      <c r="G16" s="995" t="s">
        <v>926</v>
      </c>
      <c r="H16" s="995" t="s">
        <v>860</v>
      </c>
      <c r="I16" s="995" t="s">
        <v>838</v>
      </c>
      <c r="J16" s="995" t="s">
        <v>686</v>
      </c>
      <c r="K16" s="995" t="s">
        <v>845</v>
      </c>
      <c r="L16" s="995" t="s">
        <v>906</v>
      </c>
      <c r="M16" s="995" t="s">
        <v>757</v>
      </c>
      <c r="N16" s="995" t="s">
        <v>927</v>
      </c>
      <c r="O16" s="995" t="s">
        <v>928</v>
      </c>
      <c r="P16" s="995" t="s">
        <v>929</v>
      </c>
      <c r="Q16" s="995" t="s">
        <v>930</v>
      </c>
      <c r="R16" s="995" t="s">
        <v>737</v>
      </c>
      <c r="S16" s="996" t="s">
        <v>831</v>
      </c>
      <c r="T16" s="213" t="s">
        <v>682</v>
      </c>
      <c r="U16" s="206" t="s">
        <v>682</v>
      </c>
      <c r="V16" s="995" t="s">
        <v>931</v>
      </c>
      <c r="W16" s="995" t="s">
        <v>932</v>
      </c>
      <c r="X16" s="995" t="s">
        <v>933</v>
      </c>
      <c r="Y16" s="995" t="s">
        <v>934</v>
      </c>
      <c r="Z16" s="995" t="s">
        <v>935</v>
      </c>
      <c r="AA16" s="995" t="s">
        <v>936</v>
      </c>
      <c r="AB16" s="995" t="s">
        <v>780</v>
      </c>
      <c r="AC16" s="995" t="s">
        <v>743</v>
      </c>
      <c r="AD16" s="995" t="s">
        <v>714</v>
      </c>
      <c r="AE16" s="995" t="s">
        <v>810</v>
      </c>
      <c r="AF16" s="995" t="s">
        <v>762</v>
      </c>
      <c r="AG16" s="995" t="s">
        <v>836</v>
      </c>
      <c r="AH16" s="995" t="s">
        <v>937</v>
      </c>
      <c r="AI16" s="995" t="s">
        <v>692</v>
      </c>
      <c r="AJ16" s="995" t="s">
        <v>789</v>
      </c>
      <c r="AK16" s="995" t="s">
        <v>791</v>
      </c>
      <c r="AL16" s="995" t="s">
        <v>840</v>
      </c>
      <c r="AM16" s="996" t="s">
        <v>707</v>
      </c>
      <c r="AN16" s="213" t="s">
        <v>682</v>
      </c>
      <c r="AO16" s="206" t="s">
        <v>682</v>
      </c>
      <c r="AP16" s="995" t="s">
        <v>808</v>
      </c>
      <c r="AQ16" s="995" t="s">
        <v>858</v>
      </c>
      <c r="AR16" s="995" t="s">
        <v>751</v>
      </c>
      <c r="AS16" s="995" t="s">
        <v>814</v>
      </c>
      <c r="AT16" s="995" t="s">
        <v>797</v>
      </c>
      <c r="AU16" s="995" t="s">
        <v>711</v>
      </c>
      <c r="AV16" s="995">
        <v>850</v>
      </c>
      <c r="AW16" s="995">
        <v>844</v>
      </c>
      <c r="AX16" s="995" t="s">
        <v>790</v>
      </c>
      <c r="AY16" s="344" t="s">
        <v>837</v>
      </c>
      <c r="AZ16" s="995" t="s">
        <v>938</v>
      </c>
      <c r="BA16" s="995" t="s">
        <v>939</v>
      </c>
      <c r="BB16" s="995" t="s">
        <v>730</v>
      </c>
      <c r="BC16" s="995" t="s">
        <v>940</v>
      </c>
      <c r="BD16" s="995" t="s">
        <v>732</v>
      </c>
      <c r="BE16" s="995" t="s">
        <v>767</v>
      </c>
      <c r="BF16" s="995" t="s">
        <v>706</v>
      </c>
      <c r="BG16" s="996" t="s">
        <v>766</v>
      </c>
      <c r="BH16" s="213" t="s">
        <v>682</v>
      </c>
      <c r="BI16" s="206" t="s">
        <v>682</v>
      </c>
      <c r="BJ16" s="995" t="s">
        <v>685</v>
      </c>
      <c r="BK16" s="995" t="s">
        <v>917</v>
      </c>
      <c r="BL16" s="995" t="s">
        <v>785</v>
      </c>
      <c r="BM16" s="995" t="s">
        <v>702</v>
      </c>
      <c r="BN16" s="995" t="s">
        <v>798</v>
      </c>
      <c r="BO16" s="995" t="s">
        <v>742</v>
      </c>
      <c r="BP16" s="995" t="s">
        <v>785</v>
      </c>
      <c r="BQ16" s="995" t="s">
        <v>769</v>
      </c>
      <c r="BR16" s="995" t="s">
        <v>734</v>
      </c>
      <c r="BS16" s="344" t="s">
        <v>744</v>
      </c>
      <c r="BT16" s="995" t="s">
        <v>941</v>
      </c>
      <c r="BU16" s="995" t="s">
        <v>788</v>
      </c>
      <c r="BV16" s="995" t="s">
        <v>781</v>
      </c>
      <c r="BW16" s="995" t="s">
        <v>755</v>
      </c>
      <c r="BX16" s="995" t="s">
        <v>942</v>
      </c>
      <c r="BY16" s="995">
        <v>15889</v>
      </c>
      <c r="BZ16" s="995">
        <v>9472</v>
      </c>
      <c r="CA16" s="995">
        <v>6417</v>
      </c>
      <c r="CB16" s="213" t="s">
        <v>682</v>
      </c>
      <c r="CC16" s="557"/>
      <c r="CD16" s="557"/>
      <c r="CE16" s="557"/>
    </row>
    <row r="17" spans="1:80" s="557" customFormat="1" ht="21.75" customHeight="1">
      <c r="A17" s="206">
        <v>2015</v>
      </c>
      <c r="B17" s="995">
        <v>56583</v>
      </c>
      <c r="C17" s="995">
        <v>34780</v>
      </c>
      <c r="D17" s="995">
        <v>21803</v>
      </c>
      <c r="E17" s="995">
        <v>1249</v>
      </c>
      <c r="F17" s="995">
        <v>340</v>
      </c>
      <c r="G17" s="995">
        <v>909</v>
      </c>
      <c r="H17" s="995">
        <v>646</v>
      </c>
      <c r="I17" s="995">
        <v>362</v>
      </c>
      <c r="J17" s="995">
        <v>284</v>
      </c>
      <c r="K17" s="995">
        <v>555</v>
      </c>
      <c r="L17" s="995">
        <v>290</v>
      </c>
      <c r="M17" s="995">
        <v>265</v>
      </c>
      <c r="N17" s="995">
        <v>8031</v>
      </c>
      <c r="O17" s="995">
        <v>3530</v>
      </c>
      <c r="P17" s="995">
        <v>4501</v>
      </c>
      <c r="Q17" s="995">
        <v>2298</v>
      </c>
      <c r="R17" s="995">
        <v>1135</v>
      </c>
      <c r="S17" s="344">
        <v>1163</v>
      </c>
      <c r="T17" s="213">
        <v>2015</v>
      </c>
      <c r="U17" s="206">
        <v>2015</v>
      </c>
      <c r="V17" s="995">
        <v>2811</v>
      </c>
      <c r="W17" s="995">
        <v>2608</v>
      </c>
      <c r="X17" s="995">
        <v>203</v>
      </c>
      <c r="Y17" s="995">
        <v>8224</v>
      </c>
      <c r="Z17" s="995">
        <v>3964</v>
      </c>
      <c r="AA17" s="995">
        <v>4260</v>
      </c>
      <c r="AB17" s="995">
        <v>372</v>
      </c>
      <c r="AC17" s="995">
        <v>358</v>
      </c>
      <c r="AD17" s="995">
        <v>14</v>
      </c>
      <c r="AE17" s="995">
        <v>2106</v>
      </c>
      <c r="AF17" s="995">
        <v>1621</v>
      </c>
      <c r="AG17" s="995">
        <v>485</v>
      </c>
      <c r="AH17" s="995">
        <v>1341</v>
      </c>
      <c r="AI17" s="995">
        <v>1317</v>
      </c>
      <c r="AJ17" s="995">
        <v>24</v>
      </c>
      <c r="AK17" s="995">
        <v>185</v>
      </c>
      <c r="AL17" s="995">
        <v>158</v>
      </c>
      <c r="AM17" s="996">
        <v>27</v>
      </c>
      <c r="AN17" s="213">
        <v>2015</v>
      </c>
      <c r="AO17" s="206">
        <v>2015</v>
      </c>
      <c r="AP17" s="995">
        <v>2835</v>
      </c>
      <c r="AQ17" s="995">
        <v>1943</v>
      </c>
      <c r="AR17" s="995">
        <v>892</v>
      </c>
      <c r="AS17" s="995">
        <v>134</v>
      </c>
      <c r="AT17" s="995">
        <v>83</v>
      </c>
      <c r="AU17" s="995">
        <v>51</v>
      </c>
      <c r="AV17" s="995">
        <v>1008</v>
      </c>
      <c r="AW17" s="995">
        <v>1003</v>
      </c>
      <c r="AX17" s="995">
        <v>5</v>
      </c>
      <c r="AY17" s="344">
        <v>786</v>
      </c>
      <c r="AZ17" s="995">
        <v>442</v>
      </c>
      <c r="BA17" s="995">
        <v>344</v>
      </c>
      <c r="BB17" s="995">
        <v>3014</v>
      </c>
      <c r="BC17" s="995">
        <v>2755</v>
      </c>
      <c r="BD17" s="995">
        <v>259</v>
      </c>
      <c r="BE17" s="995">
        <v>139</v>
      </c>
      <c r="BF17" s="995">
        <v>43</v>
      </c>
      <c r="BG17" s="344">
        <v>96</v>
      </c>
      <c r="BH17" s="213">
        <v>2015</v>
      </c>
      <c r="BI17" s="206">
        <v>2015</v>
      </c>
      <c r="BJ17" s="995">
        <v>291</v>
      </c>
      <c r="BK17" s="995">
        <v>171</v>
      </c>
      <c r="BL17" s="995">
        <v>120</v>
      </c>
      <c r="BM17" s="995">
        <v>105</v>
      </c>
      <c r="BN17" s="995">
        <v>45</v>
      </c>
      <c r="BO17" s="995">
        <v>60</v>
      </c>
      <c r="BP17" s="995">
        <v>78</v>
      </c>
      <c r="BQ17" s="995">
        <v>59</v>
      </c>
      <c r="BR17" s="995">
        <v>19</v>
      </c>
      <c r="BS17" s="344">
        <v>4180</v>
      </c>
      <c r="BT17" s="995">
        <v>2811</v>
      </c>
      <c r="BU17" s="995">
        <v>1369</v>
      </c>
      <c r="BV17" s="995">
        <v>285</v>
      </c>
      <c r="BW17" s="995">
        <v>177</v>
      </c>
      <c r="BX17" s="995">
        <v>108</v>
      </c>
      <c r="BY17" s="995">
        <v>15910</v>
      </c>
      <c r="BZ17" s="995">
        <v>9565</v>
      </c>
      <c r="CA17" s="995">
        <v>6345</v>
      </c>
      <c r="CB17" s="213">
        <v>2015</v>
      </c>
    </row>
    <row r="18" spans="1:80" s="998" customFormat="1" ht="21.75" customHeight="1">
      <c r="A18" s="214">
        <v>2016</v>
      </c>
      <c r="B18" s="501">
        <v>60353</v>
      </c>
      <c r="C18" s="501">
        <v>36970</v>
      </c>
      <c r="D18" s="501">
        <v>23383</v>
      </c>
      <c r="E18" s="501">
        <v>1276</v>
      </c>
      <c r="F18" s="501">
        <v>337</v>
      </c>
      <c r="G18" s="501">
        <v>939</v>
      </c>
      <c r="H18" s="501">
        <v>606</v>
      </c>
      <c r="I18" s="501">
        <v>350</v>
      </c>
      <c r="J18" s="501">
        <v>256</v>
      </c>
      <c r="K18" s="501">
        <v>548</v>
      </c>
      <c r="L18" s="501">
        <v>282</v>
      </c>
      <c r="M18" s="501">
        <v>266</v>
      </c>
      <c r="N18" s="501">
        <v>8957</v>
      </c>
      <c r="O18" s="501">
        <v>3776</v>
      </c>
      <c r="P18" s="501">
        <v>5181</v>
      </c>
      <c r="Q18" s="501">
        <v>2479</v>
      </c>
      <c r="R18" s="501">
        <v>1296</v>
      </c>
      <c r="S18" s="339">
        <v>1183</v>
      </c>
      <c r="T18" s="221">
        <v>2016</v>
      </c>
      <c r="U18" s="214">
        <v>2016</v>
      </c>
      <c r="V18" s="501">
        <v>2718</v>
      </c>
      <c r="W18" s="501">
        <v>2486</v>
      </c>
      <c r="X18" s="501">
        <v>232</v>
      </c>
      <c r="Y18" s="501">
        <v>9019</v>
      </c>
      <c r="Z18" s="501">
        <v>4381</v>
      </c>
      <c r="AA18" s="501">
        <v>4638</v>
      </c>
      <c r="AB18" s="501">
        <v>453</v>
      </c>
      <c r="AC18" s="501">
        <v>437</v>
      </c>
      <c r="AD18" s="501">
        <v>16</v>
      </c>
      <c r="AE18" s="501">
        <v>2336</v>
      </c>
      <c r="AF18" s="501">
        <v>1790</v>
      </c>
      <c r="AG18" s="501">
        <v>546</v>
      </c>
      <c r="AH18" s="501">
        <v>1516</v>
      </c>
      <c r="AI18" s="501">
        <v>1487</v>
      </c>
      <c r="AJ18" s="501">
        <v>29</v>
      </c>
      <c r="AK18" s="501">
        <v>208</v>
      </c>
      <c r="AL18" s="501">
        <v>189</v>
      </c>
      <c r="AM18" s="339">
        <v>19</v>
      </c>
      <c r="AN18" s="221">
        <v>2016</v>
      </c>
      <c r="AO18" s="214">
        <v>2016</v>
      </c>
      <c r="AP18" s="501">
        <v>3718</v>
      </c>
      <c r="AQ18" s="501">
        <v>2500</v>
      </c>
      <c r="AR18" s="501">
        <v>1218</v>
      </c>
      <c r="AS18" s="501">
        <v>108</v>
      </c>
      <c r="AT18" s="501">
        <v>73</v>
      </c>
      <c r="AU18" s="501">
        <v>35</v>
      </c>
      <c r="AV18" s="501">
        <v>1156</v>
      </c>
      <c r="AW18" s="501">
        <v>1149</v>
      </c>
      <c r="AX18" s="501">
        <v>7</v>
      </c>
      <c r="AY18" s="339">
        <v>837</v>
      </c>
      <c r="AZ18" s="501">
        <v>450</v>
      </c>
      <c r="BA18" s="501">
        <v>387</v>
      </c>
      <c r="BB18" s="501">
        <v>3618</v>
      </c>
      <c r="BC18" s="501">
        <v>3276</v>
      </c>
      <c r="BD18" s="501">
        <v>342</v>
      </c>
      <c r="BE18" s="501">
        <v>219</v>
      </c>
      <c r="BF18" s="501">
        <v>78</v>
      </c>
      <c r="BG18" s="339">
        <v>141</v>
      </c>
      <c r="BH18" s="221">
        <v>2016</v>
      </c>
      <c r="BI18" s="214">
        <v>2016</v>
      </c>
      <c r="BJ18" s="501">
        <v>702</v>
      </c>
      <c r="BK18" s="501">
        <v>417</v>
      </c>
      <c r="BL18" s="501">
        <v>285</v>
      </c>
      <c r="BM18" s="501">
        <v>109</v>
      </c>
      <c r="BN18" s="501">
        <v>47</v>
      </c>
      <c r="BO18" s="501">
        <v>62</v>
      </c>
      <c r="BP18" s="501">
        <v>80</v>
      </c>
      <c r="BQ18" s="501">
        <v>60</v>
      </c>
      <c r="BR18" s="501">
        <v>20</v>
      </c>
      <c r="BS18" s="339">
        <v>4440</v>
      </c>
      <c r="BT18" s="501">
        <v>2956</v>
      </c>
      <c r="BU18" s="501">
        <v>1484</v>
      </c>
      <c r="BV18" s="501">
        <v>458</v>
      </c>
      <c r="BW18" s="501">
        <v>287</v>
      </c>
      <c r="BX18" s="501">
        <v>171</v>
      </c>
      <c r="BY18" s="501">
        <v>14792</v>
      </c>
      <c r="BZ18" s="501">
        <v>8866</v>
      </c>
      <c r="CA18" s="501">
        <v>5926</v>
      </c>
      <c r="CB18" s="221">
        <v>2016</v>
      </c>
    </row>
    <row r="19" spans="1:80" s="10" customFormat="1" ht="21.75" customHeight="1">
      <c r="A19" s="298" t="s">
        <v>513</v>
      </c>
      <c r="B19" s="344">
        <v>17828</v>
      </c>
      <c r="C19" s="344">
        <v>10679</v>
      </c>
      <c r="D19" s="344">
        <v>7149</v>
      </c>
      <c r="E19" s="344">
        <v>480</v>
      </c>
      <c r="F19" s="344">
        <v>115</v>
      </c>
      <c r="G19" s="344">
        <v>365</v>
      </c>
      <c r="H19" s="344">
        <v>266</v>
      </c>
      <c r="I19" s="344">
        <v>165</v>
      </c>
      <c r="J19" s="344">
        <v>101</v>
      </c>
      <c r="K19" s="344">
        <v>141</v>
      </c>
      <c r="L19" s="344">
        <v>61</v>
      </c>
      <c r="M19" s="344">
        <v>80</v>
      </c>
      <c r="N19" s="344">
        <v>2919</v>
      </c>
      <c r="O19" s="344">
        <v>1187</v>
      </c>
      <c r="P19" s="344">
        <v>1732</v>
      </c>
      <c r="Q19" s="344">
        <v>565</v>
      </c>
      <c r="R19" s="344">
        <v>325</v>
      </c>
      <c r="S19" s="344">
        <v>240</v>
      </c>
      <c r="T19" s="306" t="s">
        <v>485</v>
      </c>
      <c r="U19" s="298" t="s">
        <v>513</v>
      </c>
      <c r="V19" s="344">
        <v>625</v>
      </c>
      <c r="W19" s="344">
        <v>561</v>
      </c>
      <c r="X19" s="344">
        <v>64</v>
      </c>
      <c r="Y19" s="344">
        <v>1882</v>
      </c>
      <c r="Z19" s="344">
        <v>857</v>
      </c>
      <c r="AA19" s="344">
        <v>1025</v>
      </c>
      <c r="AB19" s="344">
        <v>151</v>
      </c>
      <c r="AC19" s="344">
        <v>147</v>
      </c>
      <c r="AD19" s="344">
        <v>4</v>
      </c>
      <c r="AE19" s="344">
        <v>715</v>
      </c>
      <c r="AF19" s="344">
        <v>586</v>
      </c>
      <c r="AG19" s="344">
        <v>129</v>
      </c>
      <c r="AH19" s="344">
        <v>387</v>
      </c>
      <c r="AI19" s="344">
        <v>379</v>
      </c>
      <c r="AJ19" s="344">
        <v>8</v>
      </c>
      <c r="AK19" s="344">
        <v>75</v>
      </c>
      <c r="AL19" s="344">
        <v>59</v>
      </c>
      <c r="AM19" s="344">
        <v>16</v>
      </c>
      <c r="AN19" s="306" t="s">
        <v>485</v>
      </c>
      <c r="AO19" s="298" t="s">
        <v>513</v>
      </c>
      <c r="AP19" s="344">
        <v>930</v>
      </c>
      <c r="AQ19" s="344">
        <v>629</v>
      </c>
      <c r="AR19" s="344">
        <v>301</v>
      </c>
      <c r="AS19" s="344">
        <v>34</v>
      </c>
      <c r="AT19" s="344">
        <v>21</v>
      </c>
      <c r="AU19" s="344">
        <v>13</v>
      </c>
      <c r="AV19" s="344">
        <v>339</v>
      </c>
      <c r="AW19" s="344">
        <v>335</v>
      </c>
      <c r="AX19" s="344">
        <v>4</v>
      </c>
      <c r="AY19" s="344">
        <v>350</v>
      </c>
      <c r="AZ19" s="344">
        <v>162</v>
      </c>
      <c r="BA19" s="344">
        <v>188</v>
      </c>
      <c r="BB19" s="344">
        <v>790</v>
      </c>
      <c r="BC19" s="344">
        <v>740</v>
      </c>
      <c r="BD19" s="344">
        <v>50</v>
      </c>
      <c r="BE19" s="344">
        <v>74</v>
      </c>
      <c r="BF19" s="344">
        <v>28</v>
      </c>
      <c r="BG19" s="344">
        <v>46</v>
      </c>
      <c r="BH19" s="306" t="s">
        <v>485</v>
      </c>
      <c r="BI19" s="298" t="s">
        <v>513</v>
      </c>
      <c r="BJ19" s="344">
        <v>152</v>
      </c>
      <c r="BK19" s="344">
        <v>88</v>
      </c>
      <c r="BL19" s="344">
        <v>64</v>
      </c>
      <c r="BM19" s="344">
        <v>23</v>
      </c>
      <c r="BN19" s="344">
        <v>8</v>
      </c>
      <c r="BO19" s="344">
        <v>15</v>
      </c>
      <c r="BP19" s="344">
        <v>25</v>
      </c>
      <c r="BQ19" s="344">
        <v>18</v>
      </c>
      <c r="BR19" s="344">
        <v>7</v>
      </c>
      <c r="BS19" s="344">
        <v>1000</v>
      </c>
      <c r="BT19" s="344">
        <v>790</v>
      </c>
      <c r="BU19" s="344">
        <v>210</v>
      </c>
      <c r="BV19" s="344">
        <v>149</v>
      </c>
      <c r="BW19" s="344">
        <v>96</v>
      </c>
      <c r="BX19" s="344">
        <v>53</v>
      </c>
      <c r="BY19" s="344">
        <v>5756</v>
      </c>
      <c r="BZ19" s="344">
        <v>3322</v>
      </c>
      <c r="CA19" s="344">
        <v>2434</v>
      </c>
      <c r="CB19" s="306" t="s">
        <v>485</v>
      </c>
    </row>
    <row r="20" spans="1:80" s="10" customFormat="1" ht="21.75" customHeight="1">
      <c r="A20" s="298" t="s">
        <v>514</v>
      </c>
      <c r="B20" s="344">
        <v>1918</v>
      </c>
      <c r="C20" s="344">
        <v>943</v>
      </c>
      <c r="D20" s="344">
        <v>975</v>
      </c>
      <c r="E20" s="344">
        <v>33</v>
      </c>
      <c r="F20" s="344">
        <v>10</v>
      </c>
      <c r="G20" s="344">
        <v>23</v>
      </c>
      <c r="H20" s="344">
        <v>34</v>
      </c>
      <c r="I20" s="344">
        <v>18</v>
      </c>
      <c r="J20" s="344">
        <v>16</v>
      </c>
      <c r="K20" s="344">
        <v>32</v>
      </c>
      <c r="L20" s="344">
        <v>16</v>
      </c>
      <c r="M20" s="344">
        <v>16</v>
      </c>
      <c r="N20" s="344">
        <v>432</v>
      </c>
      <c r="O20" s="344">
        <v>144</v>
      </c>
      <c r="P20" s="344">
        <v>288</v>
      </c>
      <c r="Q20" s="344">
        <v>79</v>
      </c>
      <c r="R20" s="344">
        <v>20</v>
      </c>
      <c r="S20" s="344">
        <v>59</v>
      </c>
      <c r="T20" s="306" t="s">
        <v>486</v>
      </c>
      <c r="U20" s="298" t="s">
        <v>514</v>
      </c>
      <c r="V20" s="344">
        <v>87</v>
      </c>
      <c r="W20" s="344">
        <v>76</v>
      </c>
      <c r="X20" s="344">
        <v>11</v>
      </c>
      <c r="Y20" s="344">
        <v>398</v>
      </c>
      <c r="Z20" s="344">
        <v>99</v>
      </c>
      <c r="AA20" s="344">
        <v>299</v>
      </c>
      <c r="AB20" s="344">
        <v>21</v>
      </c>
      <c r="AC20" s="344">
        <v>17</v>
      </c>
      <c r="AD20" s="344">
        <v>4</v>
      </c>
      <c r="AE20" s="344">
        <v>57</v>
      </c>
      <c r="AF20" s="344">
        <v>49</v>
      </c>
      <c r="AG20" s="344">
        <v>8</v>
      </c>
      <c r="AH20" s="344">
        <v>31</v>
      </c>
      <c r="AI20" s="344">
        <v>31</v>
      </c>
      <c r="AJ20" s="344" t="s">
        <v>687</v>
      </c>
      <c r="AK20" s="344">
        <v>6</v>
      </c>
      <c r="AL20" s="344">
        <v>5</v>
      </c>
      <c r="AM20" s="344">
        <v>1</v>
      </c>
      <c r="AN20" s="306" t="s">
        <v>486</v>
      </c>
      <c r="AO20" s="298" t="s">
        <v>514</v>
      </c>
      <c r="AP20" s="344">
        <v>42</v>
      </c>
      <c r="AQ20" s="344">
        <v>22</v>
      </c>
      <c r="AR20" s="344">
        <v>20</v>
      </c>
      <c r="AS20" s="344">
        <v>10</v>
      </c>
      <c r="AT20" s="344">
        <v>6</v>
      </c>
      <c r="AU20" s="344">
        <v>4</v>
      </c>
      <c r="AV20" s="344">
        <v>41</v>
      </c>
      <c r="AW20" s="344">
        <v>41</v>
      </c>
      <c r="AX20" s="344" t="s">
        <v>687</v>
      </c>
      <c r="AY20" s="344">
        <v>25</v>
      </c>
      <c r="AZ20" s="344">
        <v>14</v>
      </c>
      <c r="BA20" s="344">
        <v>11</v>
      </c>
      <c r="BB20" s="344">
        <v>156</v>
      </c>
      <c r="BC20" s="344">
        <v>131</v>
      </c>
      <c r="BD20" s="344">
        <v>25</v>
      </c>
      <c r="BE20" s="344">
        <v>6</v>
      </c>
      <c r="BF20" s="344">
        <v>2</v>
      </c>
      <c r="BG20" s="344">
        <v>4</v>
      </c>
      <c r="BH20" s="306" t="s">
        <v>486</v>
      </c>
      <c r="BI20" s="298" t="s">
        <v>514</v>
      </c>
      <c r="BJ20" s="344">
        <v>9</v>
      </c>
      <c r="BK20" s="344">
        <v>5</v>
      </c>
      <c r="BL20" s="344">
        <v>4</v>
      </c>
      <c r="BM20" s="344">
        <v>8</v>
      </c>
      <c r="BN20" s="344">
        <v>2</v>
      </c>
      <c r="BO20" s="344">
        <v>6</v>
      </c>
      <c r="BP20" s="344">
        <v>4</v>
      </c>
      <c r="BQ20" s="344">
        <v>3</v>
      </c>
      <c r="BR20" s="344">
        <v>1</v>
      </c>
      <c r="BS20" s="344">
        <v>178</v>
      </c>
      <c r="BT20" s="344">
        <v>105</v>
      </c>
      <c r="BU20" s="344">
        <v>73</v>
      </c>
      <c r="BV20" s="344">
        <v>2</v>
      </c>
      <c r="BW20" s="344">
        <v>1</v>
      </c>
      <c r="BX20" s="344">
        <v>1</v>
      </c>
      <c r="BY20" s="344">
        <v>227</v>
      </c>
      <c r="BZ20" s="344">
        <v>126</v>
      </c>
      <c r="CA20" s="344">
        <v>101</v>
      </c>
      <c r="CB20" s="306" t="s">
        <v>486</v>
      </c>
    </row>
    <row r="21" spans="1:80" s="10" customFormat="1" ht="21.75" customHeight="1">
      <c r="A21" s="298" t="s">
        <v>515</v>
      </c>
      <c r="B21" s="344">
        <v>2628</v>
      </c>
      <c r="C21" s="344">
        <v>2004</v>
      </c>
      <c r="D21" s="344">
        <v>624</v>
      </c>
      <c r="E21" s="344">
        <v>15</v>
      </c>
      <c r="F21" s="344">
        <v>1</v>
      </c>
      <c r="G21" s="344">
        <v>14</v>
      </c>
      <c r="H21" s="344">
        <v>15</v>
      </c>
      <c r="I21" s="344">
        <v>7</v>
      </c>
      <c r="J21" s="344">
        <v>8</v>
      </c>
      <c r="K21" s="344">
        <v>49</v>
      </c>
      <c r="L21" s="344">
        <v>30</v>
      </c>
      <c r="M21" s="344">
        <v>19</v>
      </c>
      <c r="N21" s="344">
        <v>353</v>
      </c>
      <c r="O21" s="344">
        <v>255</v>
      </c>
      <c r="P21" s="344">
        <v>98</v>
      </c>
      <c r="Q21" s="344">
        <v>104</v>
      </c>
      <c r="R21" s="344">
        <v>29</v>
      </c>
      <c r="S21" s="344">
        <v>75</v>
      </c>
      <c r="T21" s="306" t="s">
        <v>487</v>
      </c>
      <c r="U21" s="298" t="s">
        <v>515</v>
      </c>
      <c r="V21" s="344">
        <v>339</v>
      </c>
      <c r="W21" s="344">
        <v>294</v>
      </c>
      <c r="X21" s="344">
        <v>45</v>
      </c>
      <c r="Y21" s="344">
        <v>892</v>
      </c>
      <c r="Z21" s="344">
        <v>679</v>
      </c>
      <c r="AA21" s="344">
        <v>213</v>
      </c>
      <c r="AB21" s="344">
        <v>2</v>
      </c>
      <c r="AC21" s="344">
        <v>2</v>
      </c>
      <c r="AD21" s="344" t="s">
        <v>687</v>
      </c>
      <c r="AE21" s="344">
        <v>95</v>
      </c>
      <c r="AF21" s="344">
        <v>72</v>
      </c>
      <c r="AG21" s="344">
        <v>23</v>
      </c>
      <c r="AH21" s="344">
        <v>127</v>
      </c>
      <c r="AI21" s="344">
        <v>127</v>
      </c>
      <c r="AJ21" s="344" t="s">
        <v>687</v>
      </c>
      <c r="AK21" s="344">
        <v>13</v>
      </c>
      <c r="AL21" s="344">
        <v>13</v>
      </c>
      <c r="AM21" s="344" t="s">
        <v>687</v>
      </c>
      <c r="AN21" s="306" t="s">
        <v>487</v>
      </c>
      <c r="AO21" s="298" t="s">
        <v>515</v>
      </c>
      <c r="AP21" s="344">
        <v>38</v>
      </c>
      <c r="AQ21" s="344">
        <v>34</v>
      </c>
      <c r="AR21" s="344">
        <v>4</v>
      </c>
      <c r="AS21" s="344">
        <v>2</v>
      </c>
      <c r="AT21" s="344">
        <v>2</v>
      </c>
      <c r="AU21" s="344" t="s">
        <v>687</v>
      </c>
      <c r="AV21" s="344">
        <v>31</v>
      </c>
      <c r="AW21" s="344">
        <v>31</v>
      </c>
      <c r="AX21" s="344" t="s">
        <v>687</v>
      </c>
      <c r="AY21" s="344">
        <v>14</v>
      </c>
      <c r="AZ21" s="344">
        <v>13</v>
      </c>
      <c r="BA21" s="344">
        <v>1</v>
      </c>
      <c r="BB21" s="344">
        <v>134</v>
      </c>
      <c r="BC21" s="344">
        <v>121</v>
      </c>
      <c r="BD21" s="344">
        <v>13</v>
      </c>
      <c r="BE21" s="344" t="s">
        <v>687</v>
      </c>
      <c r="BF21" s="344" t="s">
        <v>687</v>
      </c>
      <c r="BG21" s="344" t="s">
        <v>687</v>
      </c>
      <c r="BH21" s="306" t="s">
        <v>487</v>
      </c>
      <c r="BI21" s="298" t="s">
        <v>515</v>
      </c>
      <c r="BJ21" s="344">
        <v>1</v>
      </c>
      <c r="BK21" s="344" t="s">
        <v>687</v>
      </c>
      <c r="BL21" s="344">
        <v>1</v>
      </c>
      <c r="BM21" s="344" t="s">
        <v>687</v>
      </c>
      <c r="BN21" s="344" t="s">
        <v>687</v>
      </c>
      <c r="BO21" s="344" t="s">
        <v>687</v>
      </c>
      <c r="BP21" s="344">
        <v>3</v>
      </c>
      <c r="BQ21" s="344">
        <v>3</v>
      </c>
      <c r="BR21" s="344" t="s">
        <v>687</v>
      </c>
      <c r="BS21" s="344">
        <v>186</v>
      </c>
      <c r="BT21" s="344">
        <v>171</v>
      </c>
      <c r="BU21" s="344">
        <v>15</v>
      </c>
      <c r="BV21" s="344">
        <v>2</v>
      </c>
      <c r="BW21" s="344">
        <v>1</v>
      </c>
      <c r="BX21" s="344">
        <v>1</v>
      </c>
      <c r="BY21" s="995">
        <v>213</v>
      </c>
      <c r="BZ21" s="995">
        <v>119</v>
      </c>
      <c r="CA21" s="995">
        <v>94</v>
      </c>
      <c r="CB21" s="306" t="s">
        <v>487</v>
      </c>
    </row>
    <row r="22" spans="1:80" s="10" customFormat="1" ht="21.75" customHeight="1">
      <c r="A22" s="298" t="s">
        <v>516</v>
      </c>
      <c r="B22" s="344">
        <v>14670</v>
      </c>
      <c r="C22" s="344">
        <v>9330</v>
      </c>
      <c r="D22" s="344">
        <v>5340</v>
      </c>
      <c r="E22" s="344">
        <v>467</v>
      </c>
      <c r="F22" s="344">
        <v>180</v>
      </c>
      <c r="G22" s="344">
        <v>287</v>
      </c>
      <c r="H22" s="344">
        <v>129</v>
      </c>
      <c r="I22" s="344">
        <v>68</v>
      </c>
      <c r="J22" s="344">
        <v>61</v>
      </c>
      <c r="K22" s="344">
        <v>103</v>
      </c>
      <c r="L22" s="344">
        <v>54</v>
      </c>
      <c r="M22" s="344">
        <v>49</v>
      </c>
      <c r="N22" s="344">
        <v>2073</v>
      </c>
      <c r="O22" s="344">
        <v>767</v>
      </c>
      <c r="P22" s="344">
        <v>1306</v>
      </c>
      <c r="Q22" s="344">
        <v>484</v>
      </c>
      <c r="R22" s="344">
        <v>344</v>
      </c>
      <c r="S22" s="344">
        <v>140</v>
      </c>
      <c r="T22" s="306" t="s">
        <v>192</v>
      </c>
      <c r="U22" s="298" t="s">
        <v>516</v>
      </c>
      <c r="V22" s="344">
        <v>573</v>
      </c>
      <c r="W22" s="344">
        <v>539</v>
      </c>
      <c r="X22" s="344">
        <v>34</v>
      </c>
      <c r="Y22" s="344">
        <v>1323</v>
      </c>
      <c r="Z22" s="344">
        <v>727</v>
      </c>
      <c r="AA22" s="344">
        <v>596</v>
      </c>
      <c r="AB22" s="344">
        <v>108</v>
      </c>
      <c r="AC22" s="344">
        <v>107</v>
      </c>
      <c r="AD22" s="344">
        <v>1</v>
      </c>
      <c r="AE22" s="344">
        <v>536</v>
      </c>
      <c r="AF22" s="344">
        <v>440</v>
      </c>
      <c r="AG22" s="344">
        <v>96</v>
      </c>
      <c r="AH22" s="344">
        <v>268</v>
      </c>
      <c r="AI22" s="344">
        <v>263</v>
      </c>
      <c r="AJ22" s="344">
        <v>5</v>
      </c>
      <c r="AK22" s="344">
        <v>33</v>
      </c>
      <c r="AL22" s="344">
        <v>32</v>
      </c>
      <c r="AM22" s="344">
        <v>1</v>
      </c>
      <c r="AN22" s="306" t="s">
        <v>192</v>
      </c>
      <c r="AO22" s="298" t="s">
        <v>516</v>
      </c>
      <c r="AP22" s="344">
        <v>1706</v>
      </c>
      <c r="AQ22" s="344">
        <v>1048</v>
      </c>
      <c r="AR22" s="344">
        <v>658</v>
      </c>
      <c r="AS22" s="344">
        <v>18</v>
      </c>
      <c r="AT22" s="344">
        <v>11</v>
      </c>
      <c r="AU22" s="344">
        <v>7</v>
      </c>
      <c r="AV22" s="344">
        <v>287</v>
      </c>
      <c r="AW22" s="344">
        <v>286</v>
      </c>
      <c r="AX22" s="344">
        <v>1</v>
      </c>
      <c r="AY22" s="344">
        <v>133</v>
      </c>
      <c r="AZ22" s="344">
        <v>81</v>
      </c>
      <c r="BA22" s="344">
        <v>52</v>
      </c>
      <c r="BB22" s="344">
        <v>753</v>
      </c>
      <c r="BC22" s="344">
        <v>701</v>
      </c>
      <c r="BD22" s="344">
        <v>52</v>
      </c>
      <c r="BE22" s="344">
        <v>90</v>
      </c>
      <c r="BF22" s="344">
        <v>32</v>
      </c>
      <c r="BG22" s="344">
        <v>58</v>
      </c>
      <c r="BH22" s="306" t="s">
        <v>192</v>
      </c>
      <c r="BI22" s="298" t="s">
        <v>516</v>
      </c>
      <c r="BJ22" s="344">
        <v>402</v>
      </c>
      <c r="BK22" s="344">
        <v>226</v>
      </c>
      <c r="BL22" s="344">
        <v>176</v>
      </c>
      <c r="BM22" s="344">
        <v>14</v>
      </c>
      <c r="BN22" s="344">
        <v>6</v>
      </c>
      <c r="BO22" s="344">
        <v>8</v>
      </c>
      <c r="BP22" s="344">
        <v>21</v>
      </c>
      <c r="BQ22" s="344">
        <v>16</v>
      </c>
      <c r="BR22" s="344">
        <v>5</v>
      </c>
      <c r="BS22" s="344">
        <v>857</v>
      </c>
      <c r="BT22" s="344">
        <v>740</v>
      </c>
      <c r="BU22" s="344">
        <v>117</v>
      </c>
      <c r="BV22" s="344">
        <v>177</v>
      </c>
      <c r="BW22" s="344">
        <v>113</v>
      </c>
      <c r="BX22" s="344">
        <v>64</v>
      </c>
      <c r="BY22" s="344">
        <v>4115</v>
      </c>
      <c r="BZ22" s="344">
        <v>2549</v>
      </c>
      <c r="CA22" s="344">
        <v>1566</v>
      </c>
      <c r="CB22" s="306" t="s">
        <v>192</v>
      </c>
    </row>
    <row r="23" spans="1:80" s="10" customFormat="1" ht="21.75" customHeight="1">
      <c r="A23" s="298" t="s">
        <v>517</v>
      </c>
      <c r="B23" s="344">
        <v>3974</v>
      </c>
      <c r="C23" s="344">
        <v>2149</v>
      </c>
      <c r="D23" s="344">
        <v>1825</v>
      </c>
      <c r="E23" s="344">
        <v>40</v>
      </c>
      <c r="F23" s="344">
        <v>4</v>
      </c>
      <c r="G23" s="344">
        <v>36</v>
      </c>
      <c r="H23" s="344">
        <v>59</v>
      </c>
      <c r="I23" s="344">
        <v>40</v>
      </c>
      <c r="J23" s="344">
        <v>19</v>
      </c>
      <c r="K23" s="344">
        <v>34</v>
      </c>
      <c r="L23" s="344">
        <v>23</v>
      </c>
      <c r="M23" s="344">
        <v>11</v>
      </c>
      <c r="N23" s="344">
        <v>925</v>
      </c>
      <c r="O23" s="344">
        <v>356</v>
      </c>
      <c r="P23" s="344">
        <v>569</v>
      </c>
      <c r="Q23" s="344">
        <v>154</v>
      </c>
      <c r="R23" s="344">
        <v>51</v>
      </c>
      <c r="S23" s="344">
        <v>103</v>
      </c>
      <c r="T23" s="306" t="s">
        <v>488</v>
      </c>
      <c r="U23" s="298" t="s">
        <v>517</v>
      </c>
      <c r="V23" s="344">
        <v>140</v>
      </c>
      <c r="W23" s="344">
        <v>134</v>
      </c>
      <c r="X23" s="344">
        <v>6</v>
      </c>
      <c r="Y23" s="344">
        <v>585</v>
      </c>
      <c r="Z23" s="344">
        <v>205</v>
      </c>
      <c r="AA23" s="344">
        <v>380</v>
      </c>
      <c r="AB23" s="344">
        <v>29</v>
      </c>
      <c r="AC23" s="344">
        <v>27</v>
      </c>
      <c r="AD23" s="344">
        <v>2</v>
      </c>
      <c r="AE23" s="344">
        <v>80</v>
      </c>
      <c r="AF23" s="344">
        <v>50</v>
      </c>
      <c r="AG23" s="344">
        <v>30</v>
      </c>
      <c r="AH23" s="344">
        <v>38</v>
      </c>
      <c r="AI23" s="344">
        <v>35</v>
      </c>
      <c r="AJ23" s="344">
        <v>3</v>
      </c>
      <c r="AK23" s="344">
        <v>18</v>
      </c>
      <c r="AL23" s="344">
        <v>18</v>
      </c>
      <c r="AM23" s="344" t="s">
        <v>687</v>
      </c>
      <c r="AN23" s="306" t="s">
        <v>488</v>
      </c>
      <c r="AO23" s="298" t="s">
        <v>517</v>
      </c>
      <c r="AP23" s="344">
        <v>145</v>
      </c>
      <c r="AQ23" s="344">
        <v>96</v>
      </c>
      <c r="AR23" s="344">
        <v>49</v>
      </c>
      <c r="AS23" s="344">
        <v>14</v>
      </c>
      <c r="AT23" s="344">
        <v>12</v>
      </c>
      <c r="AU23" s="344">
        <v>2</v>
      </c>
      <c r="AV23" s="344">
        <v>20</v>
      </c>
      <c r="AW23" s="344">
        <v>19</v>
      </c>
      <c r="AX23" s="344">
        <v>1</v>
      </c>
      <c r="AY23" s="344">
        <v>103</v>
      </c>
      <c r="AZ23" s="344">
        <v>54</v>
      </c>
      <c r="BA23" s="344">
        <v>49</v>
      </c>
      <c r="BB23" s="344">
        <v>154</v>
      </c>
      <c r="BC23" s="344">
        <v>139</v>
      </c>
      <c r="BD23" s="344">
        <v>15</v>
      </c>
      <c r="BE23" s="344">
        <v>7</v>
      </c>
      <c r="BF23" s="344">
        <v>2</v>
      </c>
      <c r="BG23" s="344">
        <v>5</v>
      </c>
      <c r="BH23" s="306" t="s">
        <v>488</v>
      </c>
      <c r="BI23" s="298" t="s">
        <v>517</v>
      </c>
      <c r="BJ23" s="344">
        <v>47</v>
      </c>
      <c r="BK23" s="344">
        <v>32</v>
      </c>
      <c r="BL23" s="344">
        <v>15</v>
      </c>
      <c r="BM23" s="344">
        <v>25</v>
      </c>
      <c r="BN23" s="344">
        <v>10</v>
      </c>
      <c r="BO23" s="344">
        <v>15</v>
      </c>
      <c r="BP23" s="344">
        <v>8</v>
      </c>
      <c r="BQ23" s="344">
        <v>7</v>
      </c>
      <c r="BR23" s="344">
        <v>1</v>
      </c>
      <c r="BS23" s="344">
        <v>119</v>
      </c>
      <c r="BT23" s="344">
        <v>87</v>
      </c>
      <c r="BU23" s="344">
        <v>32</v>
      </c>
      <c r="BV23" s="344">
        <v>19</v>
      </c>
      <c r="BW23" s="344">
        <v>6</v>
      </c>
      <c r="BX23" s="344">
        <v>13</v>
      </c>
      <c r="BY23" s="344">
        <v>1211</v>
      </c>
      <c r="BZ23" s="344">
        <v>742</v>
      </c>
      <c r="CA23" s="344">
        <v>469</v>
      </c>
      <c r="CB23" s="306" t="s">
        <v>488</v>
      </c>
    </row>
    <row r="24" spans="1:80" s="10" customFormat="1" ht="21.75" customHeight="1">
      <c r="A24" s="298" t="s">
        <v>1486</v>
      </c>
      <c r="B24" s="344">
        <v>3809</v>
      </c>
      <c r="C24" s="344">
        <v>1955</v>
      </c>
      <c r="D24" s="344">
        <v>1854</v>
      </c>
      <c r="E24" s="344">
        <v>57</v>
      </c>
      <c r="F24" s="344">
        <v>5</v>
      </c>
      <c r="G24" s="344">
        <v>52</v>
      </c>
      <c r="H24" s="344">
        <v>18</v>
      </c>
      <c r="I24" s="344">
        <v>11</v>
      </c>
      <c r="J24" s="344">
        <v>7</v>
      </c>
      <c r="K24" s="344">
        <v>49</v>
      </c>
      <c r="L24" s="344">
        <v>26</v>
      </c>
      <c r="M24" s="344">
        <v>23</v>
      </c>
      <c r="N24" s="344">
        <v>395</v>
      </c>
      <c r="O24" s="344">
        <v>189</v>
      </c>
      <c r="P24" s="344">
        <v>206</v>
      </c>
      <c r="Q24" s="344">
        <v>218</v>
      </c>
      <c r="R24" s="344">
        <v>100</v>
      </c>
      <c r="S24" s="344">
        <v>118</v>
      </c>
      <c r="T24" s="306" t="s">
        <v>62</v>
      </c>
      <c r="U24" s="298" t="s">
        <v>518</v>
      </c>
      <c r="V24" s="344">
        <v>147</v>
      </c>
      <c r="W24" s="344">
        <v>123</v>
      </c>
      <c r="X24" s="344">
        <v>24</v>
      </c>
      <c r="Y24" s="344">
        <v>544</v>
      </c>
      <c r="Z24" s="344">
        <v>206</v>
      </c>
      <c r="AA24" s="344">
        <v>338</v>
      </c>
      <c r="AB24" s="344">
        <v>23</v>
      </c>
      <c r="AC24" s="344">
        <v>23</v>
      </c>
      <c r="AD24" s="344" t="s">
        <v>687</v>
      </c>
      <c r="AE24" s="344">
        <v>255</v>
      </c>
      <c r="AF24" s="344">
        <v>113</v>
      </c>
      <c r="AG24" s="344">
        <v>142</v>
      </c>
      <c r="AH24" s="344">
        <v>73</v>
      </c>
      <c r="AI24" s="344">
        <v>72</v>
      </c>
      <c r="AJ24" s="344">
        <v>1</v>
      </c>
      <c r="AK24" s="344">
        <v>26</v>
      </c>
      <c r="AL24" s="344">
        <v>26</v>
      </c>
      <c r="AM24" s="344" t="s">
        <v>687</v>
      </c>
      <c r="AN24" s="306" t="s">
        <v>62</v>
      </c>
      <c r="AO24" s="298" t="s">
        <v>518</v>
      </c>
      <c r="AP24" s="344">
        <v>186</v>
      </c>
      <c r="AQ24" s="344">
        <v>130</v>
      </c>
      <c r="AR24" s="344">
        <v>56</v>
      </c>
      <c r="AS24" s="344">
        <v>2</v>
      </c>
      <c r="AT24" s="344">
        <v>1</v>
      </c>
      <c r="AU24" s="344">
        <v>1</v>
      </c>
      <c r="AV24" s="344">
        <v>121</v>
      </c>
      <c r="AW24" s="344">
        <v>121</v>
      </c>
      <c r="AX24" s="344" t="s">
        <v>687</v>
      </c>
      <c r="AY24" s="344">
        <v>52</v>
      </c>
      <c r="AZ24" s="344">
        <v>29</v>
      </c>
      <c r="BA24" s="344">
        <v>23</v>
      </c>
      <c r="BB24" s="344">
        <v>369</v>
      </c>
      <c r="BC24" s="344">
        <v>281</v>
      </c>
      <c r="BD24" s="344">
        <v>88</v>
      </c>
      <c r="BE24" s="344">
        <v>15</v>
      </c>
      <c r="BF24" s="344">
        <v>5</v>
      </c>
      <c r="BG24" s="344">
        <v>10</v>
      </c>
      <c r="BH24" s="306" t="s">
        <v>62</v>
      </c>
      <c r="BI24" s="298" t="s">
        <v>518</v>
      </c>
      <c r="BJ24" s="344">
        <v>17</v>
      </c>
      <c r="BK24" s="344">
        <v>10</v>
      </c>
      <c r="BL24" s="344">
        <v>7</v>
      </c>
      <c r="BM24" s="344">
        <v>5</v>
      </c>
      <c r="BN24" s="344">
        <v>2</v>
      </c>
      <c r="BO24" s="344">
        <v>3</v>
      </c>
      <c r="BP24" s="344">
        <v>3</v>
      </c>
      <c r="BQ24" s="344">
        <v>3</v>
      </c>
      <c r="BR24" s="344" t="s">
        <v>687</v>
      </c>
      <c r="BS24" s="344">
        <v>873</v>
      </c>
      <c r="BT24" s="344">
        <v>262</v>
      </c>
      <c r="BU24" s="344">
        <v>611</v>
      </c>
      <c r="BV24" s="344">
        <v>5</v>
      </c>
      <c r="BW24" s="344">
        <v>4</v>
      </c>
      <c r="BX24" s="344">
        <v>1</v>
      </c>
      <c r="BY24" s="995">
        <v>356</v>
      </c>
      <c r="BZ24" s="995">
        <v>213</v>
      </c>
      <c r="CA24" s="995">
        <v>143</v>
      </c>
      <c r="CB24" s="306" t="s">
        <v>62</v>
      </c>
    </row>
    <row r="25" spans="1:80" s="10" customFormat="1" ht="21.75" customHeight="1">
      <c r="A25" s="298" t="s">
        <v>1487</v>
      </c>
      <c r="B25" s="344">
        <v>204</v>
      </c>
      <c r="C25" s="344">
        <v>95</v>
      </c>
      <c r="D25" s="344">
        <v>109</v>
      </c>
      <c r="E25" s="344">
        <v>9</v>
      </c>
      <c r="F25" s="344">
        <v>1</v>
      </c>
      <c r="G25" s="344">
        <v>8</v>
      </c>
      <c r="H25" s="344">
        <v>10</v>
      </c>
      <c r="I25" s="344">
        <v>7</v>
      </c>
      <c r="J25" s="344">
        <v>3</v>
      </c>
      <c r="K25" s="344">
        <v>2</v>
      </c>
      <c r="L25" s="344">
        <v>1</v>
      </c>
      <c r="M25" s="344">
        <v>1</v>
      </c>
      <c r="N25" s="344">
        <v>43</v>
      </c>
      <c r="O25" s="344">
        <v>13</v>
      </c>
      <c r="P25" s="344">
        <v>30</v>
      </c>
      <c r="Q25" s="344">
        <v>8</v>
      </c>
      <c r="R25" s="344" t="s">
        <v>687</v>
      </c>
      <c r="S25" s="344">
        <v>8</v>
      </c>
      <c r="T25" s="311" t="s">
        <v>94</v>
      </c>
      <c r="U25" s="298" t="s">
        <v>1487</v>
      </c>
      <c r="V25" s="344">
        <v>1</v>
      </c>
      <c r="W25" s="344">
        <v>1</v>
      </c>
      <c r="X25" s="344" t="s">
        <v>687</v>
      </c>
      <c r="Y25" s="344">
        <v>35</v>
      </c>
      <c r="Z25" s="344">
        <v>11</v>
      </c>
      <c r="AA25" s="344">
        <v>24</v>
      </c>
      <c r="AB25" s="344">
        <v>14</v>
      </c>
      <c r="AC25" s="344">
        <v>13</v>
      </c>
      <c r="AD25" s="344">
        <v>1</v>
      </c>
      <c r="AE25" s="344" t="s">
        <v>687</v>
      </c>
      <c r="AF25" s="344" t="s">
        <v>687</v>
      </c>
      <c r="AG25" s="344" t="s">
        <v>687</v>
      </c>
      <c r="AH25" s="344" t="s">
        <v>687</v>
      </c>
      <c r="AI25" s="344" t="s">
        <v>687</v>
      </c>
      <c r="AJ25" s="344" t="s">
        <v>687</v>
      </c>
      <c r="AK25" s="344" t="s">
        <v>687</v>
      </c>
      <c r="AL25" s="344" t="s">
        <v>687</v>
      </c>
      <c r="AM25" s="344" t="s">
        <v>687</v>
      </c>
      <c r="AN25" s="311" t="s">
        <v>94</v>
      </c>
      <c r="AO25" s="298" t="s">
        <v>1487</v>
      </c>
      <c r="AP25" s="344">
        <v>2</v>
      </c>
      <c r="AQ25" s="344">
        <v>1</v>
      </c>
      <c r="AR25" s="344">
        <v>1</v>
      </c>
      <c r="AS25" s="344">
        <v>4</v>
      </c>
      <c r="AT25" s="344">
        <v>2</v>
      </c>
      <c r="AU25" s="344">
        <v>2</v>
      </c>
      <c r="AV25" s="344" t="s">
        <v>687</v>
      </c>
      <c r="AW25" s="344" t="s">
        <v>687</v>
      </c>
      <c r="AX25" s="344" t="s">
        <v>687</v>
      </c>
      <c r="AY25" s="344">
        <v>1</v>
      </c>
      <c r="AZ25" s="344" t="s">
        <v>687</v>
      </c>
      <c r="BA25" s="344">
        <v>1</v>
      </c>
      <c r="BB25" s="344">
        <v>3</v>
      </c>
      <c r="BC25" s="344">
        <v>3</v>
      </c>
      <c r="BD25" s="344" t="s">
        <v>687</v>
      </c>
      <c r="BE25" s="344">
        <v>3</v>
      </c>
      <c r="BF25" s="344">
        <v>2</v>
      </c>
      <c r="BG25" s="344">
        <v>1</v>
      </c>
      <c r="BH25" s="311" t="s">
        <v>94</v>
      </c>
      <c r="BI25" s="298" t="s">
        <v>1487</v>
      </c>
      <c r="BJ25" s="344" t="s">
        <v>687</v>
      </c>
      <c r="BK25" s="344" t="s">
        <v>687</v>
      </c>
      <c r="BL25" s="344" t="s">
        <v>687</v>
      </c>
      <c r="BM25" s="344">
        <v>7</v>
      </c>
      <c r="BN25" s="344">
        <v>5</v>
      </c>
      <c r="BO25" s="344">
        <v>2</v>
      </c>
      <c r="BP25" s="344">
        <v>3</v>
      </c>
      <c r="BQ25" s="344">
        <v>1</v>
      </c>
      <c r="BR25" s="344">
        <v>2</v>
      </c>
      <c r="BS25" s="344">
        <v>11</v>
      </c>
      <c r="BT25" s="344">
        <v>6</v>
      </c>
      <c r="BU25" s="344">
        <v>5</v>
      </c>
      <c r="BV25" s="344" t="s">
        <v>687</v>
      </c>
      <c r="BW25" s="344" t="s">
        <v>687</v>
      </c>
      <c r="BX25" s="344" t="s">
        <v>687</v>
      </c>
      <c r="BY25" s="344">
        <v>48</v>
      </c>
      <c r="BZ25" s="344">
        <v>28</v>
      </c>
      <c r="CA25" s="344">
        <v>20</v>
      </c>
      <c r="CB25" s="311" t="s">
        <v>94</v>
      </c>
    </row>
    <row r="26" spans="1:80" s="10" customFormat="1" ht="21.75" customHeight="1">
      <c r="A26" s="298" t="s">
        <v>551</v>
      </c>
      <c r="B26" s="344">
        <v>5240</v>
      </c>
      <c r="C26" s="344">
        <v>3496</v>
      </c>
      <c r="D26" s="344">
        <v>1744</v>
      </c>
      <c r="E26" s="344">
        <v>42</v>
      </c>
      <c r="F26" s="344">
        <v>5</v>
      </c>
      <c r="G26" s="344">
        <v>37</v>
      </c>
      <c r="H26" s="344">
        <v>20</v>
      </c>
      <c r="I26" s="344">
        <v>11</v>
      </c>
      <c r="J26" s="344">
        <v>9</v>
      </c>
      <c r="K26" s="344">
        <v>20</v>
      </c>
      <c r="L26" s="344">
        <v>12</v>
      </c>
      <c r="M26" s="344">
        <v>8</v>
      </c>
      <c r="N26" s="344">
        <v>623</v>
      </c>
      <c r="O26" s="344">
        <v>222</v>
      </c>
      <c r="P26" s="344">
        <v>401</v>
      </c>
      <c r="Q26" s="344">
        <v>209</v>
      </c>
      <c r="R26" s="344">
        <v>127</v>
      </c>
      <c r="S26" s="344">
        <v>82</v>
      </c>
      <c r="T26" s="306" t="s">
        <v>552</v>
      </c>
      <c r="U26" s="298" t="s">
        <v>551</v>
      </c>
      <c r="V26" s="344">
        <v>248</v>
      </c>
      <c r="W26" s="344">
        <v>244</v>
      </c>
      <c r="X26" s="344">
        <v>4</v>
      </c>
      <c r="Y26" s="344">
        <v>713</v>
      </c>
      <c r="Z26" s="344">
        <v>313</v>
      </c>
      <c r="AA26" s="344">
        <v>400</v>
      </c>
      <c r="AB26" s="344">
        <v>46</v>
      </c>
      <c r="AC26" s="344">
        <v>44</v>
      </c>
      <c r="AD26" s="344">
        <v>2</v>
      </c>
      <c r="AE26" s="344">
        <v>213</v>
      </c>
      <c r="AF26" s="344">
        <v>186</v>
      </c>
      <c r="AG26" s="344">
        <v>27</v>
      </c>
      <c r="AH26" s="344">
        <v>261</v>
      </c>
      <c r="AI26" s="344">
        <v>253</v>
      </c>
      <c r="AJ26" s="344">
        <v>8</v>
      </c>
      <c r="AK26" s="344">
        <v>25</v>
      </c>
      <c r="AL26" s="344">
        <v>25</v>
      </c>
      <c r="AM26" s="344" t="s">
        <v>687</v>
      </c>
      <c r="AN26" s="306" t="s">
        <v>552</v>
      </c>
      <c r="AO26" s="298" t="s">
        <v>551</v>
      </c>
      <c r="AP26" s="344">
        <v>312</v>
      </c>
      <c r="AQ26" s="344">
        <v>252</v>
      </c>
      <c r="AR26" s="344">
        <v>60</v>
      </c>
      <c r="AS26" s="344">
        <v>9</v>
      </c>
      <c r="AT26" s="344">
        <v>6</v>
      </c>
      <c r="AU26" s="344">
        <v>3</v>
      </c>
      <c r="AV26" s="344">
        <v>101</v>
      </c>
      <c r="AW26" s="344">
        <v>101</v>
      </c>
      <c r="AX26" s="344" t="s">
        <v>687</v>
      </c>
      <c r="AY26" s="344">
        <v>46</v>
      </c>
      <c r="AZ26" s="344">
        <v>28</v>
      </c>
      <c r="BA26" s="344">
        <v>18</v>
      </c>
      <c r="BB26" s="344">
        <v>415</v>
      </c>
      <c r="BC26" s="344">
        <v>405</v>
      </c>
      <c r="BD26" s="344">
        <v>10</v>
      </c>
      <c r="BE26" s="344">
        <v>11</v>
      </c>
      <c r="BF26" s="344">
        <v>4</v>
      </c>
      <c r="BG26" s="344">
        <v>7</v>
      </c>
      <c r="BH26" s="306" t="s">
        <v>552</v>
      </c>
      <c r="BI26" s="298" t="s">
        <v>551</v>
      </c>
      <c r="BJ26" s="344">
        <v>26</v>
      </c>
      <c r="BK26" s="344">
        <v>19</v>
      </c>
      <c r="BL26" s="344">
        <v>7</v>
      </c>
      <c r="BM26" s="344">
        <v>4</v>
      </c>
      <c r="BN26" s="344">
        <v>2</v>
      </c>
      <c r="BO26" s="344">
        <v>2</v>
      </c>
      <c r="BP26" s="344">
        <v>4</v>
      </c>
      <c r="BQ26" s="344">
        <v>3</v>
      </c>
      <c r="BR26" s="344">
        <v>1</v>
      </c>
      <c r="BS26" s="344">
        <v>253</v>
      </c>
      <c r="BT26" s="344">
        <v>206</v>
      </c>
      <c r="BU26" s="344">
        <v>47</v>
      </c>
      <c r="BV26" s="344">
        <v>39</v>
      </c>
      <c r="BW26" s="344">
        <v>18</v>
      </c>
      <c r="BX26" s="344">
        <v>21</v>
      </c>
      <c r="BY26" s="344">
        <v>1600</v>
      </c>
      <c r="BZ26" s="344">
        <v>1010</v>
      </c>
      <c r="CA26" s="344">
        <v>590</v>
      </c>
      <c r="CB26" s="306" t="s">
        <v>552</v>
      </c>
    </row>
    <row r="27" spans="1:80" s="10" customFormat="1" ht="22.5" customHeight="1">
      <c r="A27" s="298" t="s">
        <v>520</v>
      </c>
      <c r="B27" s="344">
        <v>1727</v>
      </c>
      <c r="C27" s="344">
        <v>916</v>
      </c>
      <c r="D27" s="344">
        <v>811</v>
      </c>
      <c r="E27" s="344">
        <v>32</v>
      </c>
      <c r="F27" s="344" t="s">
        <v>687</v>
      </c>
      <c r="G27" s="344">
        <v>32</v>
      </c>
      <c r="H27" s="344">
        <v>4</v>
      </c>
      <c r="I27" s="344">
        <v>3</v>
      </c>
      <c r="J27" s="344">
        <v>1</v>
      </c>
      <c r="K27" s="344">
        <v>9</v>
      </c>
      <c r="L27" s="344">
        <v>4</v>
      </c>
      <c r="M27" s="344">
        <v>5</v>
      </c>
      <c r="N27" s="344">
        <v>348</v>
      </c>
      <c r="O27" s="344">
        <v>189</v>
      </c>
      <c r="P27" s="344">
        <v>159</v>
      </c>
      <c r="Q27" s="344">
        <v>83</v>
      </c>
      <c r="R27" s="344">
        <v>44</v>
      </c>
      <c r="S27" s="344">
        <v>39</v>
      </c>
      <c r="T27" s="306" t="s">
        <v>66</v>
      </c>
      <c r="U27" s="298" t="s">
        <v>520</v>
      </c>
      <c r="V27" s="344">
        <v>77</v>
      </c>
      <c r="W27" s="344">
        <v>77</v>
      </c>
      <c r="X27" s="344" t="s">
        <v>687</v>
      </c>
      <c r="Y27" s="344">
        <v>454</v>
      </c>
      <c r="Z27" s="344">
        <v>138</v>
      </c>
      <c r="AA27" s="344">
        <v>316</v>
      </c>
      <c r="AB27" s="344">
        <v>11</v>
      </c>
      <c r="AC27" s="344">
        <v>11</v>
      </c>
      <c r="AD27" s="344" t="s">
        <v>687</v>
      </c>
      <c r="AE27" s="344">
        <v>33</v>
      </c>
      <c r="AF27" s="344">
        <v>16</v>
      </c>
      <c r="AG27" s="344">
        <v>17</v>
      </c>
      <c r="AH27" s="344">
        <v>50</v>
      </c>
      <c r="AI27" s="344">
        <v>48</v>
      </c>
      <c r="AJ27" s="344">
        <v>2</v>
      </c>
      <c r="AK27" s="344">
        <v>5</v>
      </c>
      <c r="AL27" s="344">
        <v>5</v>
      </c>
      <c r="AM27" s="344" t="s">
        <v>687</v>
      </c>
      <c r="AN27" s="306" t="s">
        <v>66</v>
      </c>
      <c r="AO27" s="298" t="s">
        <v>520</v>
      </c>
      <c r="AP27" s="344">
        <v>111</v>
      </c>
      <c r="AQ27" s="344">
        <v>93</v>
      </c>
      <c r="AR27" s="344">
        <v>18</v>
      </c>
      <c r="AS27" s="344">
        <v>2</v>
      </c>
      <c r="AT27" s="344">
        <v>2</v>
      </c>
      <c r="AU27" s="344" t="s">
        <v>687</v>
      </c>
      <c r="AV27" s="344">
        <v>17</v>
      </c>
      <c r="AW27" s="344">
        <v>17</v>
      </c>
      <c r="AX27" s="344" t="s">
        <v>687</v>
      </c>
      <c r="AY27" s="344">
        <v>38</v>
      </c>
      <c r="AZ27" s="344">
        <v>28</v>
      </c>
      <c r="BA27" s="344">
        <v>10</v>
      </c>
      <c r="BB27" s="344">
        <v>144</v>
      </c>
      <c r="BC27" s="344">
        <v>119</v>
      </c>
      <c r="BD27" s="344">
        <v>25</v>
      </c>
      <c r="BE27" s="344">
        <v>1</v>
      </c>
      <c r="BF27" s="344" t="s">
        <v>687</v>
      </c>
      <c r="BG27" s="344">
        <v>1</v>
      </c>
      <c r="BH27" s="306" t="s">
        <v>66</v>
      </c>
      <c r="BI27" s="298" t="s">
        <v>520</v>
      </c>
      <c r="BJ27" s="344">
        <v>6</v>
      </c>
      <c r="BK27" s="344">
        <v>4</v>
      </c>
      <c r="BL27" s="344">
        <v>2</v>
      </c>
      <c r="BM27" s="344">
        <v>2</v>
      </c>
      <c r="BN27" s="344">
        <v>1</v>
      </c>
      <c r="BO27" s="344">
        <v>1</v>
      </c>
      <c r="BP27" s="344">
        <v>3</v>
      </c>
      <c r="BQ27" s="344">
        <v>1</v>
      </c>
      <c r="BR27" s="344">
        <v>2</v>
      </c>
      <c r="BS27" s="344">
        <v>192</v>
      </c>
      <c r="BT27" s="344">
        <v>46</v>
      </c>
      <c r="BU27" s="344">
        <v>146</v>
      </c>
      <c r="BV27" s="344">
        <v>4</v>
      </c>
      <c r="BW27" s="344">
        <v>4</v>
      </c>
      <c r="BX27" s="344" t="s">
        <v>687</v>
      </c>
      <c r="BY27" s="995">
        <v>101</v>
      </c>
      <c r="BZ27" s="995">
        <v>66</v>
      </c>
      <c r="CA27" s="995">
        <v>35</v>
      </c>
      <c r="CB27" s="306" t="s">
        <v>66</v>
      </c>
    </row>
    <row r="28" spans="1:80" s="10" customFormat="1" ht="22.5" customHeight="1">
      <c r="A28" s="298" t="s">
        <v>521</v>
      </c>
      <c r="B28" s="344">
        <v>1175</v>
      </c>
      <c r="C28" s="344">
        <v>609</v>
      </c>
      <c r="D28" s="344">
        <v>566</v>
      </c>
      <c r="E28" s="344">
        <v>27</v>
      </c>
      <c r="F28" s="344" t="s">
        <v>687</v>
      </c>
      <c r="G28" s="344">
        <v>27</v>
      </c>
      <c r="H28" s="344">
        <v>3</v>
      </c>
      <c r="I28" s="344">
        <v>1</v>
      </c>
      <c r="J28" s="344">
        <v>2</v>
      </c>
      <c r="K28" s="344">
        <v>2</v>
      </c>
      <c r="L28" s="344">
        <v>1</v>
      </c>
      <c r="M28" s="344">
        <v>1</v>
      </c>
      <c r="N28" s="344">
        <v>81</v>
      </c>
      <c r="O28" s="344">
        <v>22</v>
      </c>
      <c r="P28" s="344">
        <v>59</v>
      </c>
      <c r="Q28" s="344">
        <v>113</v>
      </c>
      <c r="R28" s="344">
        <v>37</v>
      </c>
      <c r="S28" s="344">
        <v>76</v>
      </c>
      <c r="T28" s="306" t="s">
        <v>75</v>
      </c>
      <c r="U28" s="298" t="s">
        <v>521</v>
      </c>
      <c r="V28" s="344">
        <v>31</v>
      </c>
      <c r="W28" s="344">
        <v>31</v>
      </c>
      <c r="X28" s="344" t="s">
        <v>687</v>
      </c>
      <c r="Y28" s="344">
        <v>314</v>
      </c>
      <c r="Z28" s="344">
        <v>103</v>
      </c>
      <c r="AA28" s="344">
        <v>211</v>
      </c>
      <c r="AB28" s="344" t="s">
        <v>687</v>
      </c>
      <c r="AC28" s="344" t="s">
        <v>687</v>
      </c>
      <c r="AD28" s="344" t="s">
        <v>687</v>
      </c>
      <c r="AE28" s="344">
        <v>136</v>
      </c>
      <c r="AF28" s="344">
        <v>101</v>
      </c>
      <c r="AG28" s="344">
        <v>35</v>
      </c>
      <c r="AH28" s="344">
        <v>7</v>
      </c>
      <c r="AI28" s="344">
        <v>7</v>
      </c>
      <c r="AJ28" s="344" t="s">
        <v>687</v>
      </c>
      <c r="AK28" s="344" t="s">
        <v>687</v>
      </c>
      <c r="AL28" s="344" t="s">
        <v>687</v>
      </c>
      <c r="AM28" s="344" t="s">
        <v>687</v>
      </c>
      <c r="AN28" s="306" t="s">
        <v>75</v>
      </c>
      <c r="AO28" s="298" t="s">
        <v>521</v>
      </c>
      <c r="AP28" s="344">
        <v>34</v>
      </c>
      <c r="AQ28" s="344">
        <v>26</v>
      </c>
      <c r="AR28" s="344">
        <v>8</v>
      </c>
      <c r="AS28" s="344">
        <v>1</v>
      </c>
      <c r="AT28" s="344">
        <v>1</v>
      </c>
      <c r="AU28" s="344" t="s">
        <v>687</v>
      </c>
      <c r="AV28" s="344">
        <v>28</v>
      </c>
      <c r="AW28" s="344">
        <v>27</v>
      </c>
      <c r="AX28" s="344">
        <v>1</v>
      </c>
      <c r="AY28" s="344">
        <v>6</v>
      </c>
      <c r="AZ28" s="344">
        <v>2</v>
      </c>
      <c r="BA28" s="344">
        <v>4</v>
      </c>
      <c r="BB28" s="344">
        <v>113</v>
      </c>
      <c r="BC28" s="344">
        <v>98</v>
      </c>
      <c r="BD28" s="344">
        <v>15</v>
      </c>
      <c r="BE28" s="344">
        <v>4</v>
      </c>
      <c r="BF28" s="344" t="s">
        <v>687</v>
      </c>
      <c r="BG28" s="344">
        <v>4</v>
      </c>
      <c r="BH28" s="306" t="s">
        <v>75</v>
      </c>
      <c r="BI28" s="298" t="s">
        <v>521</v>
      </c>
      <c r="BJ28" s="344" t="s">
        <v>687</v>
      </c>
      <c r="BK28" s="344" t="s">
        <v>687</v>
      </c>
      <c r="BL28" s="344" t="s">
        <v>687</v>
      </c>
      <c r="BM28" s="344">
        <v>2</v>
      </c>
      <c r="BN28" s="344" t="s">
        <v>687</v>
      </c>
      <c r="BO28" s="344">
        <v>2</v>
      </c>
      <c r="BP28" s="344" t="s">
        <v>687</v>
      </c>
      <c r="BQ28" s="344" t="s">
        <v>687</v>
      </c>
      <c r="BR28" s="344" t="s">
        <v>687</v>
      </c>
      <c r="BS28" s="344">
        <v>167</v>
      </c>
      <c r="BT28" s="344">
        <v>89</v>
      </c>
      <c r="BU28" s="344">
        <v>78</v>
      </c>
      <c r="BV28" s="344">
        <v>12</v>
      </c>
      <c r="BW28" s="344">
        <v>12</v>
      </c>
      <c r="BX28" s="344" t="s">
        <v>687</v>
      </c>
      <c r="BY28" s="344">
        <v>94</v>
      </c>
      <c r="BZ28" s="344">
        <v>51</v>
      </c>
      <c r="CA28" s="344">
        <v>43</v>
      </c>
      <c r="CB28" s="306" t="s">
        <v>75</v>
      </c>
    </row>
    <row r="29" spans="1:80" s="10" customFormat="1" ht="22.5" customHeight="1">
      <c r="A29" s="298" t="s">
        <v>522</v>
      </c>
      <c r="B29" s="344">
        <v>1216</v>
      </c>
      <c r="C29" s="344">
        <v>884</v>
      </c>
      <c r="D29" s="344">
        <v>332</v>
      </c>
      <c r="E29" s="344">
        <v>10</v>
      </c>
      <c r="F29" s="344" t="s">
        <v>687</v>
      </c>
      <c r="G29" s="344">
        <v>10</v>
      </c>
      <c r="H29" s="344">
        <v>9</v>
      </c>
      <c r="I29" s="344">
        <v>2</v>
      </c>
      <c r="J29" s="344">
        <v>7</v>
      </c>
      <c r="K29" s="344">
        <v>26</v>
      </c>
      <c r="L29" s="344">
        <v>14</v>
      </c>
      <c r="M29" s="344">
        <v>12</v>
      </c>
      <c r="N29" s="344">
        <v>218</v>
      </c>
      <c r="O29" s="344">
        <v>166</v>
      </c>
      <c r="P29" s="344">
        <v>52</v>
      </c>
      <c r="Q29" s="344">
        <v>114</v>
      </c>
      <c r="R29" s="344">
        <v>54</v>
      </c>
      <c r="S29" s="344">
        <v>60</v>
      </c>
      <c r="T29" s="306" t="s">
        <v>424</v>
      </c>
      <c r="U29" s="298" t="s">
        <v>522</v>
      </c>
      <c r="V29" s="344">
        <v>147</v>
      </c>
      <c r="W29" s="344">
        <v>131</v>
      </c>
      <c r="X29" s="344">
        <v>16</v>
      </c>
      <c r="Y29" s="344">
        <v>301</v>
      </c>
      <c r="Z29" s="344">
        <v>198</v>
      </c>
      <c r="AA29" s="344">
        <v>103</v>
      </c>
      <c r="AB29" s="344">
        <v>11</v>
      </c>
      <c r="AC29" s="344">
        <v>11</v>
      </c>
      <c r="AD29" s="344" t="s">
        <v>687</v>
      </c>
      <c r="AE29" s="344">
        <v>13</v>
      </c>
      <c r="AF29" s="344">
        <v>8</v>
      </c>
      <c r="AG29" s="344">
        <v>5</v>
      </c>
      <c r="AH29" s="344">
        <v>80</v>
      </c>
      <c r="AI29" s="344">
        <v>80</v>
      </c>
      <c r="AJ29" s="344" t="s">
        <v>687</v>
      </c>
      <c r="AK29" s="344">
        <v>2</v>
      </c>
      <c r="AL29" s="344">
        <v>2</v>
      </c>
      <c r="AM29" s="344" t="s">
        <v>687</v>
      </c>
      <c r="AN29" s="306" t="s">
        <v>424</v>
      </c>
      <c r="AO29" s="298" t="s">
        <v>522</v>
      </c>
      <c r="AP29" s="344">
        <v>22</v>
      </c>
      <c r="AQ29" s="344">
        <v>11</v>
      </c>
      <c r="AR29" s="344">
        <v>11</v>
      </c>
      <c r="AS29" s="344">
        <v>4</v>
      </c>
      <c r="AT29" s="344">
        <v>2</v>
      </c>
      <c r="AU29" s="344">
        <v>2</v>
      </c>
      <c r="AV29" s="344">
        <v>14</v>
      </c>
      <c r="AW29" s="344">
        <v>14</v>
      </c>
      <c r="AX29" s="344" t="s">
        <v>687</v>
      </c>
      <c r="AY29" s="344">
        <v>7</v>
      </c>
      <c r="AZ29" s="344">
        <v>4</v>
      </c>
      <c r="BA29" s="344">
        <v>3</v>
      </c>
      <c r="BB29" s="344">
        <v>71</v>
      </c>
      <c r="BC29" s="344">
        <v>70</v>
      </c>
      <c r="BD29" s="344">
        <v>1</v>
      </c>
      <c r="BE29" s="344" t="s">
        <v>687</v>
      </c>
      <c r="BF29" s="344" t="s">
        <v>687</v>
      </c>
      <c r="BG29" s="344" t="s">
        <v>687</v>
      </c>
      <c r="BH29" s="306" t="s">
        <v>424</v>
      </c>
      <c r="BI29" s="298" t="s">
        <v>522</v>
      </c>
      <c r="BJ29" s="344" t="s">
        <v>687</v>
      </c>
      <c r="BK29" s="344" t="s">
        <v>687</v>
      </c>
      <c r="BL29" s="344" t="s">
        <v>687</v>
      </c>
      <c r="BM29" s="344">
        <v>2</v>
      </c>
      <c r="BN29" s="344">
        <v>1</v>
      </c>
      <c r="BO29" s="344">
        <v>1</v>
      </c>
      <c r="BP29" s="344" t="s">
        <v>687</v>
      </c>
      <c r="BQ29" s="344" t="s">
        <v>687</v>
      </c>
      <c r="BR29" s="344" t="s">
        <v>687</v>
      </c>
      <c r="BS29" s="344">
        <v>39</v>
      </c>
      <c r="BT29" s="344">
        <v>29</v>
      </c>
      <c r="BU29" s="344">
        <v>10</v>
      </c>
      <c r="BV29" s="344" t="s">
        <v>687</v>
      </c>
      <c r="BW29" s="344" t="s">
        <v>687</v>
      </c>
      <c r="BX29" s="344" t="s">
        <v>687</v>
      </c>
      <c r="BY29" s="344">
        <v>126</v>
      </c>
      <c r="BZ29" s="344">
        <v>87</v>
      </c>
      <c r="CA29" s="344">
        <v>39</v>
      </c>
      <c r="CB29" s="306" t="s">
        <v>424</v>
      </c>
    </row>
    <row r="30" spans="1:80" s="10" customFormat="1" ht="22.5" customHeight="1">
      <c r="A30" s="298" t="s">
        <v>1488</v>
      </c>
      <c r="B30" s="344">
        <v>571</v>
      </c>
      <c r="C30" s="344">
        <v>277</v>
      </c>
      <c r="D30" s="344">
        <v>294</v>
      </c>
      <c r="E30" s="344">
        <v>11</v>
      </c>
      <c r="F30" s="344" t="s">
        <v>687</v>
      </c>
      <c r="G30" s="344">
        <v>11</v>
      </c>
      <c r="H30" s="344">
        <v>5</v>
      </c>
      <c r="I30" s="344">
        <v>1</v>
      </c>
      <c r="J30" s="344">
        <v>4</v>
      </c>
      <c r="K30" s="344">
        <v>14</v>
      </c>
      <c r="L30" s="344">
        <v>7</v>
      </c>
      <c r="M30" s="344">
        <v>7</v>
      </c>
      <c r="N30" s="344">
        <v>25</v>
      </c>
      <c r="O30" s="344">
        <v>7</v>
      </c>
      <c r="P30" s="344">
        <v>18</v>
      </c>
      <c r="Q30" s="344">
        <v>64</v>
      </c>
      <c r="R30" s="344">
        <v>28</v>
      </c>
      <c r="S30" s="344">
        <v>36</v>
      </c>
      <c r="T30" s="311" t="s">
        <v>361</v>
      </c>
      <c r="U30" s="298" t="s">
        <v>1488</v>
      </c>
      <c r="V30" s="344">
        <v>22</v>
      </c>
      <c r="W30" s="344">
        <v>17</v>
      </c>
      <c r="X30" s="344">
        <v>5</v>
      </c>
      <c r="Y30" s="344">
        <v>165</v>
      </c>
      <c r="Z30" s="344">
        <v>43</v>
      </c>
      <c r="AA30" s="344">
        <v>122</v>
      </c>
      <c r="AB30" s="344">
        <v>17</v>
      </c>
      <c r="AC30" s="344">
        <v>16</v>
      </c>
      <c r="AD30" s="344">
        <v>1</v>
      </c>
      <c r="AE30" s="344">
        <v>18</v>
      </c>
      <c r="AF30" s="344">
        <v>14</v>
      </c>
      <c r="AG30" s="344">
        <v>4</v>
      </c>
      <c r="AH30" s="344">
        <v>5</v>
      </c>
      <c r="AI30" s="344">
        <v>5</v>
      </c>
      <c r="AJ30" s="344" t="s">
        <v>687</v>
      </c>
      <c r="AK30" s="344" t="s">
        <v>687</v>
      </c>
      <c r="AL30" s="344" t="s">
        <v>687</v>
      </c>
      <c r="AM30" s="344" t="s">
        <v>687</v>
      </c>
      <c r="AN30" s="311" t="s">
        <v>361</v>
      </c>
      <c r="AO30" s="298" t="s">
        <v>1488</v>
      </c>
      <c r="AP30" s="344">
        <v>7</v>
      </c>
      <c r="AQ30" s="344">
        <v>6</v>
      </c>
      <c r="AR30" s="344">
        <v>1</v>
      </c>
      <c r="AS30" s="344" t="s">
        <v>687</v>
      </c>
      <c r="AT30" s="344" t="s">
        <v>687</v>
      </c>
      <c r="AU30" s="344" t="s">
        <v>687</v>
      </c>
      <c r="AV30" s="344">
        <v>7</v>
      </c>
      <c r="AW30" s="344">
        <v>7</v>
      </c>
      <c r="AX30" s="344" t="s">
        <v>687</v>
      </c>
      <c r="AY30" s="344">
        <v>3</v>
      </c>
      <c r="AZ30" s="344">
        <v>2</v>
      </c>
      <c r="BA30" s="344">
        <v>1</v>
      </c>
      <c r="BB30" s="344">
        <v>60</v>
      </c>
      <c r="BC30" s="344">
        <v>47</v>
      </c>
      <c r="BD30" s="344">
        <v>13</v>
      </c>
      <c r="BE30" s="344" t="s">
        <v>687</v>
      </c>
      <c r="BF30" s="344" t="s">
        <v>687</v>
      </c>
      <c r="BG30" s="344" t="s">
        <v>687</v>
      </c>
      <c r="BH30" s="311" t="s">
        <v>361</v>
      </c>
      <c r="BI30" s="298" t="s">
        <v>1488</v>
      </c>
      <c r="BJ30" s="344">
        <v>3</v>
      </c>
      <c r="BK30" s="344">
        <v>1</v>
      </c>
      <c r="BL30" s="344">
        <v>2</v>
      </c>
      <c r="BM30" s="344" t="s">
        <v>687</v>
      </c>
      <c r="BN30" s="344" t="s">
        <v>687</v>
      </c>
      <c r="BO30" s="344" t="s">
        <v>687</v>
      </c>
      <c r="BP30" s="344" t="s">
        <v>687</v>
      </c>
      <c r="BQ30" s="344" t="s">
        <v>687</v>
      </c>
      <c r="BR30" s="344" t="s">
        <v>687</v>
      </c>
      <c r="BS30" s="344">
        <v>91</v>
      </c>
      <c r="BT30" s="344">
        <v>52</v>
      </c>
      <c r="BU30" s="344">
        <v>39</v>
      </c>
      <c r="BV30" s="344">
        <v>3</v>
      </c>
      <c r="BW30" s="344">
        <v>3</v>
      </c>
      <c r="BX30" s="344" t="s">
        <v>687</v>
      </c>
      <c r="BY30" s="995">
        <v>51</v>
      </c>
      <c r="BZ30" s="995">
        <v>21</v>
      </c>
      <c r="CA30" s="995">
        <v>30</v>
      </c>
      <c r="CB30" s="311" t="s">
        <v>361</v>
      </c>
    </row>
    <row r="31" spans="1:80" s="10" customFormat="1" ht="22.5" customHeight="1">
      <c r="A31" s="298" t="s">
        <v>523</v>
      </c>
      <c r="B31" s="344">
        <v>2104</v>
      </c>
      <c r="C31" s="344">
        <v>1383</v>
      </c>
      <c r="D31" s="344">
        <v>721</v>
      </c>
      <c r="E31" s="344">
        <v>30</v>
      </c>
      <c r="F31" s="344">
        <v>6</v>
      </c>
      <c r="G31" s="344">
        <v>24</v>
      </c>
      <c r="H31" s="344">
        <v>18</v>
      </c>
      <c r="I31" s="344">
        <v>9</v>
      </c>
      <c r="J31" s="344">
        <v>9</v>
      </c>
      <c r="K31" s="344">
        <v>27</v>
      </c>
      <c r="L31" s="344">
        <v>16</v>
      </c>
      <c r="M31" s="344">
        <v>11</v>
      </c>
      <c r="N31" s="344">
        <v>203</v>
      </c>
      <c r="O31" s="344">
        <v>76</v>
      </c>
      <c r="P31" s="344">
        <v>127</v>
      </c>
      <c r="Q31" s="344">
        <v>107</v>
      </c>
      <c r="R31" s="344">
        <v>49</v>
      </c>
      <c r="S31" s="344">
        <v>58</v>
      </c>
      <c r="T31" s="306" t="s">
        <v>370</v>
      </c>
      <c r="U31" s="298" t="s">
        <v>523</v>
      </c>
      <c r="V31" s="344">
        <v>106</v>
      </c>
      <c r="W31" s="344">
        <v>84</v>
      </c>
      <c r="X31" s="344">
        <v>22</v>
      </c>
      <c r="Y31" s="344">
        <v>466</v>
      </c>
      <c r="Z31" s="344">
        <v>240</v>
      </c>
      <c r="AA31" s="344">
        <v>226</v>
      </c>
      <c r="AB31" s="344">
        <v>12</v>
      </c>
      <c r="AC31" s="344">
        <v>12</v>
      </c>
      <c r="AD31" s="344" t="s">
        <v>687</v>
      </c>
      <c r="AE31" s="344">
        <v>79</v>
      </c>
      <c r="AF31" s="344">
        <v>69</v>
      </c>
      <c r="AG31" s="344">
        <v>10</v>
      </c>
      <c r="AH31" s="344">
        <v>12</v>
      </c>
      <c r="AI31" s="344">
        <v>10</v>
      </c>
      <c r="AJ31" s="344">
        <v>2</v>
      </c>
      <c r="AK31" s="344">
        <v>3</v>
      </c>
      <c r="AL31" s="344">
        <v>3</v>
      </c>
      <c r="AM31" s="344" t="s">
        <v>687</v>
      </c>
      <c r="AN31" s="306" t="s">
        <v>370</v>
      </c>
      <c r="AO31" s="298" t="s">
        <v>523</v>
      </c>
      <c r="AP31" s="344">
        <v>74</v>
      </c>
      <c r="AQ31" s="344">
        <v>61</v>
      </c>
      <c r="AR31" s="344">
        <v>13</v>
      </c>
      <c r="AS31" s="344">
        <v>4</v>
      </c>
      <c r="AT31" s="344">
        <v>4</v>
      </c>
      <c r="AU31" s="344" t="s">
        <v>687</v>
      </c>
      <c r="AV31" s="344">
        <v>37</v>
      </c>
      <c r="AW31" s="344">
        <v>37</v>
      </c>
      <c r="AX31" s="344" t="s">
        <v>687</v>
      </c>
      <c r="AY31" s="344">
        <v>15</v>
      </c>
      <c r="AZ31" s="344">
        <v>12</v>
      </c>
      <c r="BA31" s="344">
        <v>3</v>
      </c>
      <c r="BB31" s="344">
        <v>243</v>
      </c>
      <c r="BC31" s="344">
        <v>228</v>
      </c>
      <c r="BD31" s="344">
        <v>15</v>
      </c>
      <c r="BE31" s="344">
        <v>2</v>
      </c>
      <c r="BF31" s="344" t="s">
        <v>687</v>
      </c>
      <c r="BG31" s="344">
        <v>2</v>
      </c>
      <c r="BH31" s="306" t="s">
        <v>370</v>
      </c>
      <c r="BI31" s="298" t="s">
        <v>523</v>
      </c>
      <c r="BJ31" s="344">
        <v>18</v>
      </c>
      <c r="BK31" s="344">
        <v>16</v>
      </c>
      <c r="BL31" s="344">
        <v>2</v>
      </c>
      <c r="BM31" s="344">
        <v>7</v>
      </c>
      <c r="BN31" s="344">
        <v>4</v>
      </c>
      <c r="BO31" s="344">
        <v>3</v>
      </c>
      <c r="BP31" s="344">
        <v>3</v>
      </c>
      <c r="BQ31" s="344">
        <v>3</v>
      </c>
      <c r="BR31" s="344" t="s">
        <v>687</v>
      </c>
      <c r="BS31" s="344">
        <v>241</v>
      </c>
      <c r="BT31" s="344">
        <v>203</v>
      </c>
      <c r="BU31" s="344">
        <v>38</v>
      </c>
      <c r="BV31" s="344">
        <v>33</v>
      </c>
      <c r="BW31" s="344">
        <v>22</v>
      </c>
      <c r="BX31" s="344">
        <v>11</v>
      </c>
      <c r="BY31" s="995">
        <v>364</v>
      </c>
      <c r="BZ31" s="995">
        <v>219</v>
      </c>
      <c r="CA31" s="995">
        <v>145</v>
      </c>
      <c r="CB31" s="306" t="s">
        <v>370</v>
      </c>
    </row>
    <row r="32" spans="1:80" s="10" customFormat="1" ht="22.5" customHeight="1">
      <c r="A32" s="298" t="s">
        <v>524</v>
      </c>
      <c r="B32" s="344">
        <v>2032</v>
      </c>
      <c r="C32" s="344">
        <v>1356</v>
      </c>
      <c r="D32" s="344">
        <v>676</v>
      </c>
      <c r="E32" s="344">
        <v>8</v>
      </c>
      <c r="F32" s="344">
        <v>3</v>
      </c>
      <c r="G32" s="344">
        <v>5</v>
      </c>
      <c r="H32" s="344">
        <v>11</v>
      </c>
      <c r="I32" s="344">
        <v>5</v>
      </c>
      <c r="J32" s="344">
        <v>6</v>
      </c>
      <c r="K32" s="344">
        <v>24</v>
      </c>
      <c r="L32" s="344">
        <v>9</v>
      </c>
      <c r="M32" s="344">
        <v>15</v>
      </c>
      <c r="N32" s="344">
        <v>142</v>
      </c>
      <c r="O32" s="344">
        <v>58</v>
      </c>
      <c r="P32" s="344">
        <v>84</v>
      </c>
      <c r="Q32" s="344">
        <v>116</v>
      </c>
      <c r="R32" s="344">
        <v>78</v>
      </c>
      <c r="S32" s="344">
        <v>38</v>
      </c>
      <c r="T32" s="306" t="s">
        <v>489</v>
      </c>
      <c r="U32" s="298" t="s">
        <v>524</v>
      </c>
      <c r="V32" s="344">
        <v>79</v>
      </c>
      <c r="W32" s="344">
        <v>78</v>
      </c>
      <c r="X32" s="344">
        <v>1</v>
      </c>
      <c r="Y32" s="344">
        <v>430</v>
      </c>
      <c r="Z32" s="344">
        <v>177</v>
      </c>
      <c r="AA32" s="344">
        <v>253</v>
      </c>
      <c r="AB32" s="344">
        <v>7</v>
      </c>
      <c r="AC32" s="344">
        <v>6</v>
      </c>
      <c r="AD32" s="344">
        <v>1</v>
      </c>
      <c r="AE32" s="344">
        <v>95</v>
      </c>
      <c r="AF32" s="344">
        <v>84</v>
      </c>
      <c r="AG32" s="344">
        <v>11</v>
      </c>
      <c r="AH32" s="344">
        <v>66</v>
      </c>
      <c r="AI32" s="344">
        <v>66</v>
      </c>
      <c r="AJ32" s="344" t="s">
        <v>687</v>
      </c>
      <c r="AK32" s="344">
        <v>2</v>
      </c>
      <c r="AL32" s="344">
        <v>1</v>
      </c>
      <c r="AM32" s="344">
        <v>1</v>
      </c>
      <c r="AN32" s="306" t="s">
        <v>489</v>
      </c>
      <c r="AO32" s="298" t="s">
        <v>524</v>
      </c>
      <c r="AP32" s="344">
        <v>101</v>
      </c>
      <c r="AQ32" s="344">
        <v>87</v>
      </c>
      <c r="AR32" s="344">
        <v>14</v>
      </c>
      <c r="AS32" s="344">
        <v>3</v>
      </c>
      <c r="AT32" s="344">
        <v>3</v>
      </c>
      <c r="AU32" s="344" t="s">
        <v>687</v>
      </c>
      <c r="AV32" s="344">
        <v>90</v>
      </c>
      <c r="AW32" s="344">
        <v>90</v>
      </c>
      <c r="AX32" s="344" t="s">
        <v>687</v>
      </c>
      <c r="AY32" s="344">
        <v>34</v>
      </c>
      <c r="AZ32" s="344">
        <v>17</v>
      </c>
      <c r="BA32" s="344">
        <v>17</v>
      </c>
      <c r="BB32" s="344">
        <v>201</v>
      </c>
      <c r="BC32" s="344">
        <v>186</v>
      </c>
      <c r="BD32" s="344">
        <v>15</v>
      </c>
      <c r="BE32" s="344">
        <v>4</v>
      </c>
      <c r="BF32" s="344">
        <v>3</v>
      </c>
      <c r="BG32" s="344">
        <v>1</v>
      </c>
      <c r="BH32" s="306" t="s">
        <v>489</v>
      </c>
      <c r="BI32" s="298" t="s">
        <v>524</v>
      </c>
      <c r="BJ32" s="344">
        <v>19</v>
      </c>
      <c r="BK32" s="344">
        <v>14</v>
      </c>
      <c r="BL32" s="344">
        <v>5</v>
      </c>
      <c r="BM32" s="344">
        <v>2</v>
      </c>
      <c r="BN32" s="344">
        <v>2</v>
      </c>
      <c r="BO32" s="344" t="s">
        <v>687</v>
      </c>
      <c r="BP32" s="344">
        <v>1</v>
      </c>
      <c r="BQ32" s="344">
        <v>1</v>
      </c>
      <c r="BR32" s="344" t="s">
        <v>687</v>
      </c>
      <c r="BS32" s="344">
        <v>203</v>
      </c>
      <c r="BT32" s="344">
        <v>158</v>
      </c>
      <c r="BU32" s="344">
        <v>45</v>
      </c>
      <c r="BV32" s="344">
        <v>12</v>
      </c>
      <c r="BW32" s="344">
        <v>6</v>
      </c>
      <c r="BX32" s="344">
        <v>6</v>
      </c>
      <c r="BY32" s="344">
        <v>382</v>
      </c>
      <c r="BZ32" s="344">
        <v>224</v>
      </c>
      <c r="CA32" s="344">
        <v>158</v>
      </c>
      <c r="CB32" s="306" t="s">
        <v>489</v>
      </c>
    </row>
    <row r="33" spans="1:80" s="10" customFormat="1" ht="22.5" customHeight="1">
      <c r="A33" s="298" t="s">
        <v>525</v>
      </c>
      <c r="B33" s="344">
        <v>1257</v>
      </c>
      <c r="C33" s="344">
        <v>894</v>
      </c>
      <c r="D33" s="344">
        <v>363</v>
      </c>
      <c r="E33" s="344">
        <v>15</v>
      </c>
      <c r="F33" s="344">
        <v>7</v>
      </c>
      <c r="G33" s="344">
        <v>8</v>
      </c>
      <c r="H33" s="344">
        <v>5</v>
      </c>
      <c r="I33" s="344">
        <v>2</v>
      </c>
      <c r="J33" s="344">
        <v>3</v>
      </c>
      <c r="K33" s="344">
        <v>16</v>
      </c>
      <c r="L33" s="344">
        <v>8</v>
      </c>
      <c r="M33" s="344">
        <v>8</v>
      </c>
      <c r="N33" s="344">
        <v>177</v>
      </c>
      <c r="O33" s="344">
        <v>125</v>
      </c>
      <c r="P33" s="344">
        <v>52</v>
      </c>
      <c r="Q33" s="344">
        <v>61</v>
      </c>
      <c r="R33" s="344">
        <v>10</v>
      </c>
      <c r="S33" s="344">
        <v>51</v>
      </c>
      <c r="T33" s="306" t="s">
        <v>87</v>
      </c>
      <c r="U33" s="298" t="s">
        <v>525</v>
      </c>
      <c r="V33" s="344">
        <v>96</v>
      </c>
      <c r="W33" s="344">
        <v>96</v>
      </c>
      <c r="X33" s="344" t="s">
        <v>687</v>
      </c>
      <c r="Y33" s="344">
        <v>517</v>
      </c>
      <c r="Z33" s="344">
        <v>385</v>
      </c>
      <c r="AA33" s="344">
        <v>132</v>
      </c>
      <c r="AB33" s="344">
        <v>1</v>
      </c>
      <c r="AC33" s="344">
        <v>1</v>
      </c>
      <c r="AD33" s="344" t="s">
        <v>687</v>
      </c>
      <c r="AE33" s="344">
        <v>11</v>
      </c>
      <c r="AF33" s="344">
        <v>2</v>
      </c>
      <c r="AG33" s="344">
        <v>9</v>
      </c>
      <c r="AH33" s="344">
        <v>111</v>
      </c>
      <c r="AI33" s="344">
        <v>111</v>
      </c>
      <c r="AJ33" s="344" t="s">
        <v>687</v>
      </c>
      <c r="AK33" s="344" t="s">
        <v>687</v>
      </c>
      <c r="AL33" s="344" t="s">
        <v>687</v>
      </c>
      <c r="AM33" s="344" t="s">
        <v>687</v>
      </c>
      <c r="AN33" s="306" t="s">
        <v>87</v>
      </c>
      <c r="AO33" s="298" t="s">
        <v>525</v>
      </c>
      <c r="AP33" s="344">
        <v>8</v>
      </c>
      <c r="AQ33" s="344">
        <v>4</v>
      </c>
      <c r="AR33" s="344">
        <v>4</v>
      </c>
      <c r="AS33" s="344">
        <v>1</v>
      </c>
      <c r="AT33" s="344" t="s">
        <v>687</v>
      </c>
      <c r="AU33" s="344">
        <v>1</v>
      </c>
      <c r="AV33" s="344">
        <v>23</v>
      </c>
      <c r="AW33" s="344">
        <v>23</v>
      </c>
      <c r="AX33" s="344" t="s">
        <v>687</v>
      </c>
      <c r="AY33" s="344">
        <v>10</v>
      </c>
      <c r="AZ33" s="344">
        <v>4</v>
      </c>
      <c r="BA33" s="344">
        <v>6</v>
      </c>
      <c r="BB33" s="344">
        <v>12</v>
      </c>
      <c r="BC33" s="344">
        <v>7</v>
      </c>
      <c r="BD33" s="344">
        <v>5</v>
      </c>
      <c r="BE33" s="344">
        <v>2</v>
      </c>
      <c r="BF33" s="344" t="s">
        <v>687</v>
      </c>
      <c r="BG33" s="344">
        <v>2</v>
      </c>
      <c r="BH33" s="306" t="s">
        <v>87</v>
      </c>
      <c r="BI33" s="298" t="s">
        <v>525</v>
      </c>
      <c r="BJ33" s="344">
        <v>2</v>
      </c>
      <c r="BK33" s="344">
        <v>2</v>
      </c>
      <c r="BL33" s="344" t="s">
        <v>687</v>
      </c>
      <c r="BM33" s="344">
        <v>8</v>
      </c>
      <c r="BN33" s="344">
        <v>4</v>
      </c>
      <c r="BO33" s="344">
        <v>4</v>
      </c>
      <c r="BP33" s="344">
        <v>2</v>
      </c>
      <c r="BQ33" s="344">
        <v>1</v>
      </c>
      <c r="BR33" s="344">
        <v>1</v>
      </c>
      <c r="BS33" s="344">
        <v>30</v>
      </c>
      <c r="BT33" s="344">
        <v>12</v>
      </c>
      <c r="BU33" s="344">
        <v>18</v>
      </c>
      <c r="BV33" s="344">
        <v>1</v>
      </c>
      <c r="BW33" s="344">
        <v>1</v>
      </c>
      <c r="BX33" s="344" t="s">
        <v>687</v>
      </c>
      <c r="BY33" s="344">
        <v>148</v>
      </c>
      <c r="BZ33" s="344">
        <v>89</v>
      </c>
      <c r="CA33" s="344">
        <v>59</v>
      </c>
      <c r="CB33" s="306" t="s">
        <v>87</v>
      </c>
    </row>
    <row r="34" spans="1:80" s="10" customFormat="1" ht="3.75" customHeight="1">
      <c r="A34" s="99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1000"/>
      <c r="U34" s="999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1001"/>
      <c r="AN34" s="37"/>
      <c r="AO34" s="999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1001"/>
      <c r="BH34" s="37"/>
      <c r="BI34" s="999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1001"/>
      <c r="CB34" s="37"/>
    </row>
    <row r="35" spans="1:61" s="10" customFormat="1" ht="9.75" customHeight="1">
      <c r="A35" s="23"/>
      <c r="U35" s="23"/>
      <c r="AO35" s="23"/>
      <c r="BI35" s="23"/>
    </row>
    <row r="36" spans="1:79" s="10" customFormat="1" ht="12">
      <c r="A36" s="1002" t="s">
        <v>1597</v>
      </c>
      <c r="B36" s="79"/>
      <c r="C36" s="79"/>
      <c r="D36" s="79"/>
      <c r="E36" s="79"/>
      <c r="F36" s="79"/>
      <c r="G36" s="79"/>
      <c r="H36" s="79"/>
      <c r="I36" s="79"/>
      <c r="J36" s="79"/>
      <c r="K36" s="26" t="s">
        <v>1821</v>
      </c>
      <c r="L36" s="79"/>
      <c r="M36" s="79"/>
      <c r="N36" s="79"/>
      <c r="O36" s="79"/>
      <c r="P36" s="79"/>
      <c r="Q36" s="79"/>
      <c r="R36" s="79"/>
      <c r="S36" s="79"/>
      <c r="U36" s="1002" t="s">
        <v>1597</v>
      </c>
      <c r="V36" s="79"/>
      <c r="W36" s="79"/>
      <c r="X36" s="79"/>
      <c r="Y36" s="79"/>
      <c r="Z36" s="79"/>
      <c r="AA36" s="79"/>
      <c r="AB36" s="79"/>
      <c r="AC36" s="79"/>
      <c r="AD36" s="79"/>
      <c r="AE36" s="26" t="s">
        <v>1821</v>
      </c>
      <c r="AF36" s="79"/>
      <c r="AG36" s="79"/>
      <c r="AH36" s="79"/>
      <c r="AI36" s="79"/>
      <c r="AJ36" s="79"/>
      <c r="AK36" s="79"/>
      <c r="AL36" s="79"/>
      <c r="AM36" s="79"/>
      <c r="AO36" s="1002" t="s">
        <v>1597</v>
      </c>
      <c r="AP36" s="79"/>
      <c r="AQ36" s="79"/>
      <c r="AR36" s="79"/>
      <c r="AS36" s="79"/>
      <c r="AT36" s="79"/>
      <c r="AU36" s="79"/>
      <c r="AV36" s="79"/>
      <c r="AW36" s="79"/>
      <c r="AX36" s="79"/>
      <c r="AY36" s="26" t="s">
        <v>1821</v>
      </c>
      <c r="AZ36" s="79"/>
      <c r="BA36" s="79"/>
      <c r="BB36" s="79"/>
      <c r="BC36" s="79"/>
      <c r="BD36" s="79"/>
      <c r="BE36" s="79"/>
      <c r="BF36" s="79"/>
      <c r="BG36" s="79"/>
      <c r="BI36" s="1002" t="s">
        <v>1597</v>
      </c>
      <c r="BJ36" s="79"/>
      <c r="BK36" s="79"/>
      <c r="BL36" s="79"/>
      <c r="BM36" s="79"/>
      <c r="BN36" s="79"/>
      <c r="BO36" s="79"/>
      <c r="BP36" s="79"/>
      <c r="BQ36" s="79"/>
      <c r="BR36" s="79"/>
      <c r="BS36" s="26" t="s">
        <v>1821</v>
      </c>
      <c r="BT36" s="79"/>
      <c r="BU36" s="79"/>
      <c r="BV36" s="79"/>
      <c r="BW36" s="79"/>
      <c r="BX36" s="79"/>
      <c r="BY36" s="79"/>
      <c r="BZ36" s="79"/>
      <c r="CA36" s="79"/>
    </row>
    <row r="37" spans="1:56" s="10" customFormat="1" ht="12">
      <c r="A37" s="79" t="s">
        <v>1822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</row>
    <row r="38" spans="1:56" s="10" customFormat="1" ht="1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</row>
    <row r="39" spans="5:56" ht="15.75">
      <c r="E39" s="1003"/>
      <c r="F39" s="1003"/>
      <c r="G39" s="1003"/>
      <c r="BB39" s="80"/>
      <c r="BC39" s="80"/>
      <c r="BD39" s="80"/>
    </row>
    <row r="40" spans="5:56" ht="15.75">
      <c r="E40" s="1003"/>
      <c r="F40" s="1003"/>
      <c r="G40" s="1003"/>
      <c r="BB40" s="1004"/>
      <c r="BC40" s="1004"/>
      <c r="BD40" s="1004"/>
    </row>
    <row r="41" spans="5:56" ht="15.75">
      <c r="E41" s="1003"/>
      <c r="F41" s="1003"/>
      <c r="G41" s="1003"/>
      <c r="BB41" s="1004"/>
      <c r="BC41" s="1004"/>
      <c r="BD41" s="1004"/>
    </row>
    <row r="42" spans="5:56" ht="15.75">
      <c r="E42" s="1003"/>
      <c r="F42" s="1003"/>
      <c r="G42" s="1003"/>
      <c r="BB42" s="1004"/>
      <c r="BC42" s="1004"/>
      <c r="BD42" s="1004"/>
    </row>
    <row r="43" spans="5:56" ht="15.75">
      <c r="E43" s="1003"/>
      <c r="F43" s="1003"/>
      <c r="G43" s="1003"/>
      <c r="BB43" s="1004"/>
      <c r="BC43" s="1004"/>
      <c r="BD43" s="1004"/>
    </row>
    <row r="44" spans="5:56" ht="15.75">
      <c r="E44" s="1003"/>
      <c r="F44" s="1003"/>
      <c r="G44" s="1003"/>
      <c r="BB44" s="1004"/>
      <c r="BC44" s="1004"/>
      <c r="BD44" s="1004"/>
    </row>
    <row r="45" spans="5:56" ht="15.75">
      <c r="E45" s="1003"/>
      <c r="F45" s="1003"/>
      <c r="G45" s="1003"/>
      <c r="BB45" s="1004"/>
      <c r="BC45" s="1004"/>
      <c r="BD45" s="1004"/>
    </row>
    <row r="46" spans="5:56" ht="15.75">
      <c r="E46" s="1003"/>
      <c r="F46" s="1003"/>
      <c r="G46" s="1003"/>
      <c r="BB46" s="1004"/>
      <c r="BC46" s="1004"/>
      <c r="BD46" s="1004"/>
    </row>
    <row r="47" spans="5:56" ht="15.75">
      <c r="E47" s="1003"/>
      <c r="F47" s="1003"/>
      <c r="G47" s="1003"/>
      <c r="BB47" s="22"/>
      <c r="BC47" s="22"/>
      <c r="BD47" s="22"/>
    </row>
    <row r="48" spans="5:56" ht="15.75">
      <c r="E48" s="1003"/>
      <c r="F48" s="1003"/>
      <c r="G48" s="1003"/>
      <c r="BB48" s="22"/>
      <c r="BC48" s="22"/>
      <c r="BD48" s="22"/>
    </row>
    <row r="49" spans="5:56" ht="15.75">
      <c r="E49" s="1003"/>
      <c r="F49" s="1003"/>
      <c r="G49" s="1003"/>
      <c r="BB49" s="22"/>
      <c r="BC49" s="22"/>
      <c r="BD49" s="22"/>
    </row>
    <row r="50" spans="5:56" ht="15.75">
      <c r="E50" s="1003"/>
      <c r="F50" s="1003"/>
      <c r="G50" s="1003"/>
      <c r="BB50" s="22"/>
      <c r="BC50" s="22"/>
      <c r="BD50" s="22"/>
    </row>
    <row r="51" spans="5:56" ht="15.75">
      <c r="E51" s="1003"/>
      <c r="F51" s="1003"/>
      <c r="G51" s="1003"/>
      <c r="BB51" s="22"/>
      <c r="BC51" s="22"/>
      <c r="BD51" s="22"/>
    </row>
    <row r="52" spans="5:56" ht="15.75">
      <c r="E52" s="1003"/>
      <c r="F52" s="1003"/>
      <c r="G52" s="1003"/>
      <c r="BB52" s="22"/>
      <c r="BC52" s="22"/>
      <c r="BD52" s="22"/>
    </row>
    <row r="53" spans="54:56" ht="15.75">
      <c r="BB53" s="22"/>
      <c r="BC53" s="22"/>
      <c r="BD53" s="22"/>
    </row>
    <row r="54" spans="54:56" ht="15.75">
      <c r="BB54" s="22"/>
      <c r="BC54" s="22"/>
      <c r="BD54" s="22"/>
    </row>
    <row r="55" spans="54:56" ht="15.75">
      <c r="BB55" s="22"/>
      <c r="BC55" s="22"/>
      <c r="BD55" s="22"/>
    </row>
    <row r="56" spans="54:56" ht="15.75">
      <c r="BB56" s="22"/>
      <c r="BC56" s="22"/>
      <c r="BD56" s="22"/>
    </row>
    <row r="57" spans="54:56" ht="15.75">
      <c r="BB57" s="22"/>
      <c r="BC57" s="22"/>
      <c r="BD57" s="22"/>
    </row>
    <row r="58" spans="54:56" ht="15.75">
      <c r="BB58" s="22"/>
      <c r="BC58" s="22"/>
      <c r="BD58" s="22"/>
    </row>
    <row r="59" spans="54:56" ht="15.75">
      <c r="BB59" s="22"/>
      <c r="BC59" s="22"/>
      <c r="BD59" s="22"/>
    </row>
    <row r="60" spans="54:56" ht="15.75">
      <c r="BB60" s="22"/>
      <c r="BC60" s="22"/>
      <c r="BD60" s="22"/>
    </row>
    <row r="61" spans="54:56" ht="15.75">
      <c r="BB61" s="22"/>
      <c r="BC61" s="22"/>
      <c r="BD61" s="22"/>
    </row>
    <row r="62" spans="54:56" ht="15.75">
      <c r="BB62" s="22"/>
      <c r="BC62" s="22"/>
      <c r="BD62" s="22"/>
    </row>
  </sheetData>
  <sheetProtection/>
  <mergeCells count="16">
    <mergeCell ref="BV6:BX6"/>
    <mergeCell ref="BV7:BX7"/>
    <mergeCell ref="AP6:AR6"/>
    <mergeCell ref="BJ6:BL6"/>
    <mergeCell ref="BE6:BG6"/>
    <mergeCell ref="BE7:BG7"/>
    <mergeCell ref="BM6:BO6"/>
    <mergeCell ref="BM7:BO7"/>
    <mergeCell ref="BI3:BR3"/>
    <mergeCell ref="BS3:CB3"/>
    <mergeCell ref="A3:J3"/>
    <mergeCell ref="K3:T3"/>
    <mergeCell ref="U3:AD3"/>
    <mergeCell ref="AE3:AN3"/>
    <mergeCell ref="AO3:AX3"/>
    <mergeCell ref="AY3:BH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7" manualBreakCount="7">
    <brk id="10" max="65535" man="1"/>
    <brk id="20" max="36" man="1"/>
    <brk id="30" max="36" man="1"/>
    <brk id="40" max="36" man="1"/>
    <brk id="50" max="36" man="1"/>
    <brk id="60" max="36" man="1"/>
    <brk id="70" max="3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L34"/>
  <sheetViews>
    <sheetView view="pageBreakPreview" zoomScaleSheetLayoutView="100" zoomScalePageLayoutView="0" workbookViewId="0" topLeftCell="A1">
      <selection activeCell="A3" sqref="A3:F3"/>
    </sheetView>
  </sheetViews>
  <sheetFormatPr defaultColWidth="7.99609375" defaultRowHeight="13.5"/>
  <cols>
    <col min="1" max="1" width="11.5546875" style="235" customWidth="1"/>
    <col min="2" max="4" width="11.3359375" style="235" customWidth="1"/>
    <col min="5" max="6" width="10.99609375" style="235" customWidth="1"/>
    <col min="7" max="7" width="12.77734375" style="235" customWidth="1"/>
    <col min="8" max="11" width="10.99609375" style="235" customWidth="1"/>
    <col min="12" max="12" width="10.88671875" style="235" customWidth="1"/>
    <col min="13" max="24" width="10.77734375" style="236" customWidth="1"/>
    <col min="25" max="16384" width="7.99609375" style="236" customWidth="1"/>
  </cols>
  <sheetData>
    <row r="1" spans="1:12" s="404" customFormat="1" ht="11.25" customHeight="1">
      <c r="A1" s="121" t="s">
        <v>1306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1038" t="s">
        <v>1477</v>
      </c>
    </row>
    <row r="2" spans="1:12" s="2" customFormat="1" ht="12" customHeight="1">
      <c r="A2" s="234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287"/>
    </row>
    <row r="3" spans="1:12" s="1005" customFormat="1" ht="21.75" customHeight="1">
      <c r="A3" s="1301" t="s">
        <v>1211</v>
      </c>
      <c r="B3" s="1301"/>
      <c r="C3" s="1301"/>
      <c r="D3" s="1301"/>
      <c r="E3" s="1301"/>
      <c r="F3" s="1301"/>
      <c r="G3" s="1276" t="s">
        <v>1212</v>
      </c>
      <c r="H3" s="1276"/>
      <c r="I3" s="1276"/>
      <c r="J3" s="1276"/>
      <c r="K3" s="1276"/>
      <c r="L3" s="1276"/>
    </row>
    <row r="4" spans="1:12" s="1008" customFormat="1" ht="12.75" customHeight="1">
      <c r="A4" s="1006"/>
      <c r="B4" s="1006"/>
      <c r="C4" s="1006"/>
      <c r="D4" s="1006"/>
      <c r="E4" s="1006"/>
      <c r="F4" s="1006"/>
      <c r="G4" s="1007"/>
      <c r="H4" s="1007"/>
      <c r="I4" s="1007"/>
      <c r="J4" s="1007"/>
      <c r="K4" s="1007"/>
      <c r="L4" s="1007"/>
    </row>
    <row r="5" spans="1:12" s="2" customFormat="1" ht="12.75" customHeight="1" thickBot="1">
      <c r="A5" s="135" t="s">
        <v>1213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9" t="s">
        <v>1376</v>
      </c>
    </row>
    <row r="6" spans="1:12" s="548" customFormat="1" ht="18" customHeight="1" thickTop="1">
      <c r="A6" s="549"/>
      <c r="B6" s="1009" t="s">
        <v>1196</v>
      </c>
      <c r="C6" s="1010"/>
      <c r="D6" s="1011"/>
      <c r="E6" s="1010"/>
      <c r="F6" s="1010"/>
      <c r="G6" s="1012" t="s">
        <v>1196</v>
      </c>
      <c r="H6" s="1010"/>
      <c r="I6" s="1010"/>
      <c r="J6" s="1011"/>
      <c r="K6" s="1011"/>
      <c r="L6" s="1281" t="s">
        <v>121</v>
      </c>
    </row>
    <row r="7" spans="1:12" s="548" customFormat="1" ht="18" customHeight="1">
      <c r="A7" s="256"/>
      <c r="B7" s="646" t="s">
        <v>1377</v>
      </c>
      <c r="C7" s="275"/>
      <c r="D7" s="1013"/>
      <c r="E7" s="275"/>
      <c r="F7" s="275"/>
      <c r="G7" s="275" t="s">
        <v>1377</v>
      </c>
      <c r="H7" s="275"/>
      <c r="I7" s="275"/>
      <c r="J7" s="1013"/>
      <c r="K7" s="1013"/>
      <c r="L7" s="1282"/>
    </row>
    <row r="8" spans="1:12" s="548" customFormat="1" ht="24.75" customHeight="1">
      <c r="A8" s="148" t="s">
        <v>127</v>
      </c>
      <c r="B8" s="628" t="s">
        <v>317</v>
      </c>
      <c r="C8" s="628" t="s">
        <v>1174</v>
      </c>
      <c r="D8" s="628" t="s">
        <v>1175</v>
      </c>
      <c r="E8" s="628" t="s">
        <v>1176</v>
      </c>
      <c r="F8" s="1014" t="s">
        <v>1177</v>
      </c>
      <c r="G8" s="1015" t="s">
        <v>1178</v>
      </c>
      <c r="H8" s="262" t="s">
        <v>1179</v>
      </c>
      <c r="I8" s="1016" t="s">
        <v>1180</v>
      </c>
      <c r="J8" s="628" t="s">
        <v>1181</v>
      </c>
      <c r="K8" s="1014" t="s">
        <v>320</v>
      </c>
      <c r="L8" s="1282"/>
    </row>
    <row r="9" spans="1:12" s="548" customFormat="1" ht="24.75" customHeight="1">
      <c r="A9" s="257"/>
      <c r="B9" s="646" t="s">
        <v>161</v>
      </c>
      <c r="C9" s="646" t="s">
        <v>1182</v>
      </c>
      <c r="D9" s="646" t="s">
        <v>1183</v>
      </c>
      <c r="E9" s="646" t="s">
        <v>1184</v>
      </c>
      <c r="F9" s="276" t="s">
        <v>1185</v>
      </c>
      <c r="G9" s="1017" t="s">
        <v>1186</v>
      </c>
      <c r="H9" s="158" t="s">
        <v>1187</v>
      </c>
      <c r="I9" s="1018" t="s">
        <v>1188</v>
      </c>
      <c r="J9" s="646" t="s">
        <v>1189</v>
      </c>
      <c r="K9" s="276" t="s">
        <v>160</v>
      </c>
      <c r="L9" s="1283"/>
    </row>
    <row r="10" spans="1:12" s="2" customFormat="1" ht="26.25" customHeight="1" hidden="1">
      <c r="A10" s="203">
        <v>2009</v>
      </c>
      <c r="B10" s="1019">
        <v>1377</v>
      </c>
      <c r="C10" s="1019">
        <v>585</v>
      </c>
      <c r="D10" s="1019">
        <v>474</v>
      </c>
      <c r="E10" s="1020">
        <v>136</v>
      </c>
      <c r="F10" s="1021">
        <v>20</v>
      </c>
      <c r="G10" s="1019">
        <v>56</v>
      </c>
      <c r="H10" s="1021">
        <v>0</v>
      </c>
      <c r="I10" s="1021">
        <v>27</v>
      </c>
      <c r="J10" s="1021">
        <v>12</v>
      </c>
      <c r="K10" s="1022">
        <v>67</v>
      </c>
      <c r="L10" s="229">
        <v>2009</v>
      </c>
    </row>
    <row r="11" spans="1:12" s="2" customFormat="1" ht="26.25" customHeight="1">
      <c r="A11" s="203">
        <v>2010</v>
      </c>
      <c r="B11" s="1019">
        <v>1330</v>
      </c>
      <c r="C11" s="1019">
        <v>442</v>
      </c>
      <c r="D11" s="1019">
        <v>551</v>
      </c>
      <c r="E11" s="1020">
        <v>152</v>
      </c>
      <c r="F11" s="1021">
        <v>39</v>
      </c>
      <c r="G11" s="1019">
        <v>60</v>
      </c>
      <c r="H11" s="1021" t="s">
        <v>1598</v>
      </c>
      <c r="I11" s="1021">
        <v>21</v>
      </c>
      <c r="J11" s="1021">
        <v>18</v>
      </c>
      <c r="K11" s="1022">
        <v>47</v>
      </c>
      <c r="L11" s="229">
        <v>2010</v>
      </c>
    </row>
    <row r="12" spans="1:12" s="2" customFormat="1" ht="26.25" customHeight="1">
      <c r="A12" s="203">
        <v>2011</v>
      </c>
      <c r="B12" s="1019">
        <v>1154</v>
      </c>
      <c r="C12" s="1019">
        <v>327</v>
      </c>
      <c r="D12" s="1019">
        <v>481</v>
      </c>
      <c r="E12" s="1020">
        <v>145</v>
      </c>
      <c r="F12" s="1021">
        <v>31</v>
      </c>
      <c r="G12" s="1019">
        <v>54</v>
      </c>
      <c r="H12" s="1021">
        <v>9</v>
      </c>
      <c r="I12" s="1021">
        <v>16</v>
      </c>
      <c r="J12" s="1021">
        <v>14</v>
      </c>
      <c r="K12" s="1022">
        <v>77</v>
      </c>
      <c r="L12" s="229">
        <v>2011</v>
      </c>
    </row>
    <row r="13" spans="1:12" s="2" customFormat="1" ht="26.25" customHeight="1">
      <c r="A13" s="203">
        <v>2012</v>
      </c>
      <c r="B13" s="1019">
        <v>1061</v>
      </c>
      <c r="C13" s="1019">
        <v>348</v>
      </c>
      <c r="D13" s="1019">
        <v>393</v>
      </c>
      <c r="E13" s="1020">
        <v>154</v>
      </c>
      <c r="F13" s="1021">
        <v>29</v>
      </c>
      <c r="G13" s="1019">
        <v>26</v>
      </c>
      <c r="H13" s="1021">
        <v>9</v>
      </c>
      <c r="I13" s="1021">
        <v>13</v>
      </c>
      <c r="J13" s="1021">
        <v>12</v>
      </c>
      <c r="K13" s="1022">
        <v>69</v>
      </c>
      <c r="L13" s="229">
        <v>2012</v>
      </c>
    </row>
    <row r="14" spans="1:12" s="2" customFormat="1" ht="26.25" customHeight="1">
      <c r="A14" s="203">
        <v>2013</v>
      </c>
      <c r="B14" s="1019">
        <v>868</v>
      </c>
      <c r="C14" s="1019">
        <v>270</v>
      </c>
      <c r="D14" s="1019">
        <v>339</v>
      </c>
      <c r="E14" s="1020">
        <v>120</v>
      </c>
      <c r="F14" s="1021">
        <v>21</v>
      </c>
      <c r="G14" s="1019">
        <v>33</v>
      </c>
      <c r="H14" s="1021">
        <v>10</v>
      </c>
      <c r="I14" s="1021">
        <v>11</v>
      </c>
      <c r="J14" s="1021">
        <v>10</v>
      </c>
      <c r="K14" s="1022">
        <v>54</v>
      </c>
      <c r="L14" s="229">
        <v>2013</v>
      </c>
    </row>
    <row r="15" spans="1:12" s="2" customFormat="1" ht="26.25" customHeight="1">
      <c r="A15" s="203" t="s">
        <v>682</v>
      </c>
      <c r="B15" s="1019">
        <v>779</v>
      </c>
      <c r="C15" s="1019">
        <v>264</v>
      </c>
      <c r="D15" s="1019">
        <v>284</v>
      </c>
      <c r="E15" s="1020">
        <v>63</v>
      </c>
      <c r="F15" s="1021">
        <v>36</v>
      </c>
      <c r="G15" s="1019">
        <v>39</v>
      </c>
      <c r="H15" s="1021">
        <v>10</v>
      </c>
      <c r="I15" s="1021">
        <v>21</v>
      </c>
      <c r="J15" s="1021">
        <v>18</v>
      </c>
      <c r="K15" s="1022">
        <v>44</v>
      </c>
      <c r="L15" s="229" t="s">
        <v>682</v>
      </c>
    </row>
    <row r="16" spans="1:12" s="2" customFormat="1" ht="26.25" customHeight="1">
      <c r="A16" s="203">
        <v>2015</v>
      </c>
      <c r="B16" s="1019">
        <v>709</v>
      </c>
      <c r="C16" s="1019">
        <v>219</v>
      </c>
      <c r="D16" s="1019">
        <v>275</v>
      </c>
      <c r="E16" s="1020">
        <v>47</v>
      </c>
      <c r="F16" s="1021">
        <v>31</v>
      </c>
      <c r="G16" s="1019">
        <v>32</v>
      </c>
      <c r="H16" s="1021">
        <v>9</v>
      </c>
      <c r="I16" s="1021">
        <v>24</v>
      </c>
      <c r="J16" s="1021">
        <v>20</v>
      </c>
      <c r="K16" s="1022">
        <v>52</v>
      </c>
      <c r="L16" s="229">
        <v>2015</v>
      </c>
    </row>
    <row r="17" spans="1:12" s="10" customFormat="1" ht="26.25" customHeight="1" thickBot="1">
      <c r="A17" s="1023">
        <v>2016</v>
      </c>
      <c r="B17" s="1024">
        <v>695</v>
      </c>
      <c r="C17" s="1024">
        <v>173</v>
      </c>
      <c r="D17" s="1024">
        <v>312</v>
      </c>
      <c r="E17" s="1024">
        <v>44</v>
      </c>
      <c r="F17" s="1025">
        <v>21</v>
      </c>
      <c r="G17" s="1024">
        <v>40</v>
      </c>
      <c r="H17" s="1025">
        <v>10</v>
      </c>
      <c r="I17" s="1025">
        <v>32</v>
      </c>
      <c r="J17" s="1025">
        <v>10</v>
      </c>
      <c r="K17" s="1026">
        <v>53</v>
      </c>
      <c r="L17" s="1027">
        <v>2016</v>
      </c>
    </row>
    <row r="18" spans="1:12" ht="30" customHeight="1" thickBot="1" thickTop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8" customHeight="1" thickTop="1">
      <c r="A19" s="1028"/>
      <c r="B19" s="1009" t="s">
        <v>117</v>
      </c>
      <c r="C19" s="1012"/>
      <c r="D19" s="1029"/>
      <c r="E19" s="1012"/>
      <c r="F19" s="1012"/>
      <c r="G19" s="1012" t="s">
        <v>117</v>
      </c>
      <c r="H19" s="1012"/>
      <c r="I19" s="1012"/>
      <c r="J19" s="1029"/>
      <c r="K19" s="1029"/>
      <c r="L19" s="1281" t="s">
        <v>121</v>
      </c>
    </row>
    <row r="20" spans="1:12" ht="18" customHeight="1">
      <c r="A20" s="203"/>
      <c r="B20" s="646" t="s">
        <v>1378</v>
      </c>
      <c r="C20" s="275"/>
      <c r="D20" s="1013"/>
      <c r="E20" s="275"/>
      <c r="F20" s="275"/>
      <c r="G20" s="275" t="s">
        <v>1378</v>
      </c>
      <c r="H20" s="275"/>
      <c r="I20" s="275"/>
      <c r="J20" s="1013"/>
      <c r="K20" s="1013"/>
      <c r="L20" s="1282"/>
    </row>
    <row r="21" spans="1:12" ht="19.5" customHeight="1">
      <c r="A21" s="1030" t="s">
        <v>199</v>
      </c>
      <c r="B21" s="628" t="s">
        <v>317</v>
      </c>
      <c r="C21" s="628" t="s">
        <v>319</v>
      </c>
      <c r="D21" s="628" t="s">
        <v>318</v>
      </c>
      <c r="E21" s="1014" t="s">
        <v>1190</v>
      </c>
      <c r="F21" s="1014" t="s">
        <v>315</v>
      </c>
      <c r="G21" s="550" t="s">
        <v>321</v>
      </c>
      <c r="H21" s="262" t="s">
        <v>1191</v>
      </c>
      <c r="I21" s="262" t="s">
        <v>1192</v>
      </c>
      <c r="J21" s="628" t="s">
        <v>1193</v>
      </c>
      <c r="K21" s="1014" t="s">
        <v>320</v>
      </c>
      <c r="L21" s="1282"/>
    </row>
    <row r="22" spans="1:12" ht="19.5" customHeight="1">
      <c r="A22" s="1031"/>
      <c r="B22" s="646" t="s">
        <v>161</v>
      </c>
      <c r="C22" s="646" t="s">
        <v>163</v>
      </c>
      <c r="D22" s="646" t="s">
        <v>153</v>
      </c>
      <c r="E22" s="276" t="s">
        <v>1185</v>
      </c>
      <c r="F22" s="276" t="s">
        <v>155</v>
      </c>
      <c r="G22" s="159" t="s">
        <v>118</v>
      </c>
      <c r="H22" s="158" t="s">
        <v>1183</v>
      </c>
      <c r="I22" s="158" t="s">
        <v>1194</v>
      </c>
      <c r="J22" s="646" t="s">
        <v>1195</v>
      </c>
      <c r="K22" s="276" t="s">
        <v>160</v>
      </c>
      <c r="L22" s="1283"/>
    </row>
    <row r="23" spans="1:12" s="2" customFormat="1" ht="26.25" customHeight="1" hidden="1">
      <c r="A23" s="203">
        <v>2009</v>
      </c>
      <c r="B23" s="951">
        <v>182</v>
      </c>
      <c r="C23" s="951">
        <v>26</v>
      </c>
      <c r="D23" s="951">
        <v>87</v>
      </c>
      <c r="E23" s="951">
        <v>31</v>
      </c>
      <c r="F23" s="951">
        <v>9</v>
      </c>
      <c r="G23" s="951">
        <v>0</v>
      </c>
      <c r="H23" s="951">
        <v>0</v>
      </c>
      <c r="I23" s="951">
        <v>0</v>
      </c>
      <c r="J23" s="951">
        <v>0</v>
      </c>
      <c r="K23" s="1032">
        <v>29</v>
      </c>
      <c r="L23" s="229">
        <v>2009</v>
      </c>
    </row>
    <row r="24" spans="1:12" s="2" customFormat="1" ht="26.25" customHeight="1">
      <c r="A24" s="203">
        <v>2010</v>
      </c>
      <c r="B24" s="951">
        <v>137</v>
      </c>
      <c r="C24" s="951">
        <v>23</v>
      </c>
      <c r="D24" s="951">
        <v>51</v>
      </c>
      <c r="E24" s="951">
        <v>27</v>
      </c>
      <c r="F24" s="951">
        <v>6</v>
      </c>
      <c r="G24" s="951">
        <v>6</v>
      </c>
      <c r="H24" s="951">
        <v>3</v>
      </c>
      <c r="I24" s="951">
        <v>3</v>
      </c>
      <c r="J24" s="951">
        <v>2</v>
      </c>
      <c r="K24" s="1032">
        <v>16</v>
      </c>
      <c r="L24" s="229">
        <v>2010</v>
      </c>
    </row>
    <row r="25" spans="1:12" s="2" customFormat="1" ht="26.25" customHeight="1">
      <c r="A25" s="203">
        <v>2011</v>
      </c>
      <c r="B25" s="951">
        <v>134</v>
      </c>
      <c r="C25" s="951">
        <v>19</v>
      </c>
      <c r="D25" s="951">
        <v>59</v>
      </c>
      <c r="E25" s="951">
        <v>17</v>
      </c>
      <c r="F25" s="951">
        <v>9</v>
      </c>
      <c r="G25" s="951">
        <v>2</v>
      </c>
      <c r="H25" s="951">
        <v>1</v>
      </c>
      <c r="I25" s="951">
        <v>3</v>
      </c>
      <c r="J25" s="951" t="s">
        <v>683</v>
      </c>
      <c r="K25" s="1032">
        <v>24</v>
      </c>
      <c r="L25" s="229">
        <v>2011</v>
      </c>
    </row>
    <row r="26" spans="1:12" s="2" customFormat="1" ht="26.25" customHeight="1">
      <c r="A26" s="203">
        <v>2012</v>
      </c>
      <c r="B26" s="951">
        <v>189</v>
      </c>
      <c r="C26" s="951">
        <v>32</v>
      </c>
      <c r="D26" s="951">
        <v>71</v>
      </c>
      <c r="E26" s="1033">
        <v>24</v>
      </c>
      <c r="F26" s="1034">
        <v>9</v>
      </c>
      <c r="G26" s="951">
        <v>8</v>
      </c>
      <c r="H26" s="1034">
        <v>3</v>
      </c>
      <c r="I26" s="1034">
        <v>4</v>
      </c>
      <c r="J26" s="1034">
        <v>3</v>
      </c>
      <c r="K26" s="1035">
        <v>35</v>
      </c>
      <c r="L26" s="229">
        <v>2012</v>
      </c>
    </row>
    <row r="27" spans="1:12" s="2" customFormat="1" ht="26.25" customHeight="1">
      <c r="A27" s="203">
        <v>2013</v>
      </c>
      <c r="B27" s="951">
        <v>181</v>
      </c>
      <c r="C27" s="951">
        <v>27</v>
      </c>
      <c r="D27" s="951">
        <v>62</v>
      </c>
      <c r="E27" s="1033">
        <v>20</v>
      </c>
      <c r="F27" s="1034" t="s">
        <v>943</v>
      </c>
      <c r="G27" s="951">
        <v>6</v>
      </c>
      <c r="H27" s="1034">
        <v>18</v>
      </c>
      <c r="I27" s="1034" t="s">
        <v>943</v>
      </c>
      <c r="J27" s="1034" t="s">
        <v>943</v>
      </c>
      <c r="K27" s="1035">
        <v>36</v>
      </c>
      <c r="L27" s="229">
        <v>2013</v>
      </c>
    </row>
    <row r="28" spans="1:12" s="2" customFormat="1" ht="26.25" customHeight="1">
      <c r="A28" s="203" t="s">
        <v>682</v>
      </c>
      <c r="B28" s="951">
        <v>155</v>
      </c>
      <c r="C28" s="951" t="s">
        <v>943</v>
      </c>
      <c r="D28" s="951">
        <v>61</v>
      </c>
      <c r="E28" s="1033">
        <v>11</v>
      </c>
      <c r="F28" s="1034">
        <v>10</v>
      </c>
      <c r="G28" s="951" t="s">
        <v>943</v>
      </c>
      <c r="H28" s="1034">
        <v>10</v>
      </c>
      <c r="I28" s="1034" t="s">
        <v>943</v>
      </c>
      <c r="J28" s="1034" t="s">
        <v>943</v>
      </c>
      <c r="K28" s="1035">
        <v>63</v>
      </c>
      <c r="L28" s="229" t="s">
        <v>682</v>
      </c>
    </row>
    <row r="29" spans="1:12" s="2" customFormat="1" ht="26.25" customHeight="1">
      <c r="A29" s="203">
        <v>2015</v>
      </c>
      <c r="B29" s="951">
        <v>163</v>
      </c>
      <c r="C29" s="951">
        <v>29</v>
      </c>
      <c r="D29" s="951">
        <v>47</v>
      </c>
      <c r="E29" s="1033">
        <v>10</v>
      </c>
      <c r="F29" s="1034">
        <v>7</v>
      </c>
      <c r="G29" s="951">
        <v>9</v>
      </c>
      <c r="H29" s="1034">
        <v>18</v>
      </c>
      <c r="I29" s="1034" t="s">
        <v>943</v>
      </c>
      <c r="J29" s="1034" t="s">
        <v>943</v>
      </c>
      <c r="K29" s="1035">
        <v>40</v>
      </c>
      <c r="L29" s="229">
        <v>2015</v>
      </c>
    </row>
    <row r="30" spans="1:12" s="10" customFormat="1" ht="26.25" customHeight="1" thickBot="1">
      <c r="A30" s="1023">
        <v>2016</v>
      </c>
      <c r="B30" s="1036">
        <v>136</v>
      </c>
      <c r="C30" s="1036">
        <v>23</v>
      </c>
      <c r="D30" s="1036">
        <v>46</v>
      </c>
      <c r="E30" s="1036">
        <v>8</v>
      </c>
      <c r="F30" s="1036" t="s">
        <v>943</v>
      </c>
      <c r="G30" s="1036">
        <v>7</v>
      </c>
      <c r="H30" s="1036">
        <v>21</v>
      </c>
      <c r="I30" s="1036" t="s">
        <v>943</v>
      </c>
      <c r="J30" s="1036" t="s">
        <v>943</v>
      </c>
      <c r="K30" s="1037">
        <v>25</v>
      </c>
      <c r="L30" s="1027">
        <v>2016</v>
      </c>
    </row>
    <row r="31" ht="9.75" customHeight="1" thickTop="1"/>
    <row r="32" spans="1:7" ht="12" customHeight="1">
      <c r="A32" s="328" t="s">
        <v>1601</v>
      </c>
      <c r="G32" s="234" t="s">
        <v>1823</v>
      </c>
    </row>
    <row r="33" spans="1:12" ht="12" customHeight="1">
      <c r="A33" s="328" t="s">
        <v>1599</v>
      </c>
      <c r="B33" s="133"/>
      <c r="C33" s="133"/>
      <c r="D33" s="133"/>
      <c r="E33" s="133"/>
      <c r="F33" s="133"/>
      <c r="G33" s="234" t="s">
        <v>1600</v>
      </c>
      <c r="H33" s="133"/>
      <c r="I33" s="133"/>
      <c r="J33" s="133"/>
      <c r="K33" s="133"/>
      <c r="L33" s="2"/>
    </row>
    <row r="34" spans="1:12" ht="12" customHeight="1">
      <c r="A34" s="328"/>
      <c r="B34" s="133"/>
      <c r="C34" s="133"/>
      <c r="D34" s="133"/>
      <c r="E34" s="133"/>
      <c r="F34" s="133"/>
      <c r="G34" s="234"/>
      <c r="H34" s="133"/>
      <c r="I34" s="133"/>
      <c r="J34" s="133"/>
      <c r="K34" s="133"/>
      <c r="L34" s="2"/>
    </row>
  </sheetData>
  <sheetProtection/>
  <mergeCells count="4">
    <mergeCell ref="A3:F3"/>
    <mergeCell ref="G3:L3"/>
    <mergeCell ref="L6:L9"/>
    <mergeCell ref="L19:L22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P45"/>
  <sheetViews>
    <sheetView view="pageBreakPreview" zoomScaleNormal="90" zoomScaleSheetLayoutView="100" zoomScalePageLayoutView="0" workbookViewId="0" topLeftCell="A1">
      <selection activeCell="R15" sqref="R15"/>
    </sheetView>
  </sheetViews>
  <sheetFormatPr defaultColWidth="7.99609375" defaultRowHeight="13.5"/>
  <cols>
    <col min="1" max="1" width="9.21484375" style="235" customWidth="1"/>
    <col min="2" max="7" width="8.21484375" style="235" customWidth="1"/>
    <col min="8" max="8" width="9.10546875" style="235" customWidth="1"/>
    <col min="9" max="9" width="7.99609375" style="236" customWidth="1"/>
    <col min="10" max="11" width="8.3359375" style="236" customWidth="1"/>
    <col min="12" max="15" width="7.99609375" style="236" customWidth="1"/>
    <col min="16" max="16" width="10.99609375" style="236" customWidth="1"/>
    <col min="17" max="16384" width="7.99609375" style="236" customWidth="1"/>
  </cols>
  <sheetData>
    <row r="1" spans="1:16" s="404" customFormat="1" ht="11.25" customHeight="1">
      <c r="A1" s="121" t="s">
        <v>1308</v>
      </c>
      <c r="B1" s="402"/>
      <c r="C1" s="402"/>
      <c r="D1" s="402"/>
      <c r="E1" s="402"/>
      <c r="F1" s="402"/>
      <c r="G1" s="402"/>
      <c r="H1" s="402"/>
      <c r="O1" s="1426" t="s">
        <v>1309</v>
      </c>
      <c r="P1" s="1426"/>
    </row>
    <row r="2" spans="1:8" s="2" customFormat="1" ht="12" customHeight="1">
      <c r="A2" s="234"/>
      <c r="B2" s="133"/>
      <c r="C2" s="133"/>
      <c r="D2" s="133"/>
      <c r="E2" s="133"/>
      <c r="F2" s="133"/>
      <c r="G2" s="133"/>
      <c r="H2" s="133"/>
    </row>
    <row r="3" spans="1:16" s="1005" customFormat="1" ht="21.75" customHeight="1">
      <c r="A3" s="1301" t="s">
        <v>34</v>
      </c>
      <c r="B3" s="1301"/>
      <c r="C3" s="1301"/>
      <c r="D3" s="1301"/>
      <c r="E3" s="1301"/>
      <c r="F3" s="1301"/>
      <c r="G3" s="1301"/>
      <c r="H3" s="1301"/>
      <c r="I3" s="1425" t="s">
        <v>1304</v>
      </c>
      <c r="J3" s="1425"/>
      <c r="K3" s="1425"/>
      <c r="L3" s="1425"/>
      <c r="M3" s="1425"/>
      <c r="N3" s="1425"/>
      <c r="O3" s="1425"/>
      <c r="P3" s="1425"/>
    </row>
    <row r="4" spans="1:8" s="1008" customFormat="1" ht="12.75" customHeight="1">
      <c r="A4" s="1039"/>
      <c r="B4" s="1040"/>
      <c r="C4" s="1006"/>
      <c r="D4" s="1006"/>
      <c r="E4" s="1006"/>
      <c r="F4" s="1006"/>
      <c r="G4" s="1006"/>
      <c r="H4" s="1006"/>
    </row>
    <row r="5" spans="1:16" s="2" customFormat="1" ht="12.75" customHeight="1" thickBot="1">
      <c r="A5" s="231" t="s">
        <v>1210</v>
      </c>
      <c r="H5" s="139"/>
      <c r="P5" s="287" t="s">
        <v>1376</v>
      </c>
    </row>
    <row r="6" spans="1:16" s="548" customFormat="1" ht="18" customHeight="1" thickTop="1">
      <c r="A6" s="1278" t="s">
        <v>165</v>
      </c>
      <c r="B6" s="1417" t="s">
        <v>1931</v>
      </c>
      <c r="C6" s="1418"/>
      <c r="D6" s="1418"/>
      <c r="E6" s="1418"/>
      <c r="F6" s="1418"/>
      <c r="G6" s="1418"/>
      <c r="H6" s="1281" t="s">
        <v>121</v>
      </c>
      <c r="I6" s="1278" t="s">
        <v>165</v>
      </c>
      <c r="J6" s="1417" t="s">
        <v>1932</v>
      </c>
      <c r="K6" s="1418"/>
      <c r="L6" s="1418"/>
      <c r="M6" s="1418"/>
      <c r="N6" s="1418"/>
      <c r="O6" s="1418"/>
      <c r="P6" s="1281" t="s">
        <v>121</v>
      </c>
    </row>
    <row r="7" spans="1:16" s="548" customFormat="1" ht="27.75" customHeight="1">
      <c r="A7" s="1279"/>
      <c r="B7" s="1419" t="s">
        <v>1933</v>
      </c>
      <c r="C7" s="1419" t="s">
        <v>1934</v>
      </c>
      <c r="D7" s="1288" t="s">
        <v>1935</v>
      </c>
      <c r="E7" s="1421"/>
      <c r="F7" s="1422"/>
      <c r="G7" s="1419" t="s">
        <v>1936</v>
      </c>
      <c r="H7" s="1282"/>
      <c r="I7" s="1279"/>
      <c r="J7" s="1419" t="s">
        <v>1933</v>
      </c>
      <c r="K7" s="1419" t="s">
        <v>1934</v>
      </c>
      <c r="L7" s="1288" t="s">
        <v>1935</v>
      </c>
      <c r="M7" s="1421"/>
      <c r="N7" s="1422"/>
      <c r="O7" s="1419" t="s">
        <v>1936</v>
      </c>
      <c r="P7" s="1282"/>
    </row>
    <row r="8" spans="1:16" s="548" customFormat="1" ht="15" customHeight="1">
      <c r="A8" s="1369" t="s">
        <v>1937</v>
      </c>
      <c r="B8" s="1287"/>
      <c r="C8" s="1287"/>
      <c r="D8" s="1423" t="s">
        <v>1938</v>
      </c>
      <c r="E8" s="1419" t="s">
        <v>1939</v>
      </c>
      <c r="F8" s="1419" t="s">
        <v>1940</v>
      </c>
      <c r="G8" s="1287"/>
      <c r="H8" s="1370" t="s">
        <v>1941</v>
      </c>
      <c r="I8" s="1369" t="s">
        <v>1942</v>
      </c>
      <c r="J8" s="1287"/>
      <c r="K8" s="1287"/>
      <c r="L8" s="1423" t="s">
        <v>1938</v>
      </c>
      <c r="M8" s="1419" t="s">
        <v>1939</v>
      </c>
      <c r="N8" s="1419" t="s">
        <v>1940</v>
      </c>
      <c r="O8" s="1287"/>
      <c r="P8" s="1370" t="s">
        <v>1943</v>
      </c>
    </row>
    <row r="9" spans="1:16" s="548" customFormat="1" ht="21.75" customHeight="1">
      <c r="A9" s="1383"/>
      <c r="B9" s="1420"/>
      <c r="C9" s="1420"/>
      <c r="D9" s="1424"/>
      <c r="E9" s="1420"/>
      <c r="F9" s="1420"/>
      <c r="G9" s="1420"/>
      <c r="H9" s="1368"/>
      <c r="I9" s="1383"/>
      <c r="J9" s="1420"/>
      <c r="K9" s="1420"/>
      <c r="L9" s="1424"/>
      <c r="M9" s="1420"/>
      <c r="N9" s="1420"/>
      <c r="O9" s="1420"/>
      <c r="P9" s="1368"/>
    </row>
    <row r="10" spans="1:16" s="548" customFormat="1" ht="29.25" customHeight="1" hidden="1">
      <c r="A10" s="1223">
        <v>2009</v>
      </c>
      <c r="B10" s="1041">
        <v>1382</v>
      </c>
      <c r="C10" s="1042">
        <v>884</v>
      </c>
      <c r="D10" s="1042">
        <v>498</v>
      </c>
      <c r="E10" s="1042">
        <v>56</v>
      </c>
      <c r="F10" s="1042">
        <v>342</v>
      </c>
      <c r="G10" s="1043" t="s">
        <v>687</v>
      </c>
      <c r="H10" s="1223">
        <v>2009</v>
      </c>
      <c r="I10" s="1223">
        <v>2009</v>
      </c>
      <c r="J10" s="1044">
        <v>195</v>
      </c>
      <c r="K10" s="1045">
        <v>108</v>
      </c>
      <c r="L10" s="1045">
        <v>87</v>
      </c>
      <c r="M10" s="1045">
        <v>16</v>
      </c>
      <c r="N10" s="1045">
        <v>71</v>
      </c>
      <c r="O10" s="1043" t="s">
        <v>687</v>
      </c>
      <c r="P10" s="1223">
        <v>2009</v>
      </c>
    </row>
    <row r="11" spans="1:16" s="548" customFormat="1" ht="29.25" customHeight="1">
      <c r="A11" s="1223">
        <v>2010</v>
      </c>
      <c r="B11" s="1448">
        <v>1330</v>
      </c>
      <c r="C11" s="1449">
        <v>842</v>
      </c>
      <c r="D11" s="1449">
        <v>488</v>
      </c>
      <c r="E11" s="1449">
        <v>43</v>
      </c>
      <c r="F11" s="1449">
        <v>445</v>
      </c>
      <c r="G11" s="1046" t="s">
        <v>687</v>
      </c>
      <c r="H11" s="1223">
        <v>2010</v>
      </c>
      <c r="I11" s="1223">
        <v>2010</v>
      </c>
      <c r="J11" s="1450">
        <v>137</v>
      </c>
      <c r="K11" s="1451">
        <v>85</v>
      </c>
      <c r="L11" s="1451">
        <v>0</v>
      </c>
      <c r="M11" s="1451">
        <v>9</v>
      </c>
      <c r="N11" s="1451">
        <v>43</v>
      </c>
      <c r="O11" s="1046" t="s">
        <v>687</v>
      </c>
      <c r="P11" s="1223">
        <v>2010</v>
      </c>
    </row>
    <row r="12" spans="1:16" s="548" customFormat="1" ht="29.25" customHeight="1">
      <c r="A12" s="1223">
        <v>2011</v>
      </c>
      <c r="B12" s="1448">
        <v>1154</v>
      </c>
      <c r="C12" s="1449">
        <v>720</v>
      </c>
      <c r="D12" s="1449">
        <v>434</v>
      </c>
      <c r="E12" s="1449">
        <v>40</v>
      </c>
      <c r="F12" s="1449">
        <v>394</v>
      </c>
      <c r="G12" s="1046" t="s">
        <v>687</v>
      </c>
      <c r="H12" s="1223">
        <v>2011</v>
      </c>
      <c r="I12" s="1223">
        <v>2011</v>
      </c>
      <c r="J12" s="1450">
        <v>134</v>
      </c>
      <c r="K12" s="1451">
        <v>86</v>
      </c>
      <c r="L12" s="1047">
        <v>0</v>
      </c>
      <c r="M12" s="1451">
        <v>9</v>
      </c>
      <c r="N12" s="1451">
        <v>39</v>
      </c>
      <c r="O12" s="1046" t="s">
        <v>687</v>
      </c>
      <c r="P12" s="1223">
        <v>2011</v>
      </c>
    </row>
    <row r="13" spans="1:16" s="548" customFormat="1" ht="29.25" customHeight="1">
      <c r="A13" s="1223">
        <v>2012</v>
      </c>
      <c r="B13" s="1448">
        <v>1061</v>
      </c>
      <c r="C13" s="1449">
        <v>690</v>
      </c>
      <c r="D13" s="1449">
        <v>371</v>
      </c>
      <c r="E13" s="1449">
        <v>31</v>
      </c>
      <c r="F13" s="1449">
        <v>340</v>
      </c>
      <c r="G13" s="1046" t="s">
        <v>687</v>
      </c>
      <c r="H13" s="1223">
        <v>2012</v>
      </c>
      <c r="I13" s="1223">
        <v>2012</v>
      </c>
      <c r="J13" s="1450">
        <v>189</v>
      </c>
      <c r="K13" s="1451">
        <v>104</v>
      </c>
      <c r="L13" s="1047">
        <v>85</v>
      </c>
      <c r="M13" s="1451">
        <v>4</v>
      </c>
      <c r="N13" s="1451">
        <v>81</v>
      </c>
      <c r="O13" s="1046" t="s">
        <v>687</v>
      </c>
      <c r="P13" s="1223">
        <v>2012</v>
      </c>
    </row>
    <row r="14" spans="1:16" s="2" customFormat="1" ht="29.25" customHeight="1">
      <c r="A14" s="1249">
        <v>2013</v>
      </c>
      <c r="B14" s="1048">
        <v>868</v>
      </c>
      <c r="C14" s="1049">
        <v>540</v>
      </c>
      <c r="D14" s="1049">
        <v>328</v>
      </c>
      <c r="E14" s="1049">
        <v>23</v>
      </c>
      <c r="F14" s="1049">
        <v>305</v>
      </c>
      <c r="G14" s="1046" t="s">
        <v>687</v>
      </c>
      <c r="H14" s="1050">
        <v>2013</v>
      </c>
      <c r="I14" s="1249">
        <v>2013</v>
      </c>
      <c r="J14" s="1051">
        <v>181</v>
      </c>
      <c r="K14" s="1047">
        <v>103</v>
      </c>
      <c r="L14" s="1047">
        <v>78</v>
      </c>
      <c r="M14" s="1047">
        <v>7</v>
      </c>
      <c r="N14" s="1047">
        <v>71</v>
      </c>
      <c r="O14" s="1046" t="s">
        <v>687</v>
      </c>
      <c r="P14" s="1050">
        <v>2013</v>
      </c>
    </row>
    <row r="15" spans="1:16" s="1008" customFormat="1" ht="29.25" customHeight="1">
      <c r="A15" s="1052">
        <v>2014</v>
      </c>
      <c r="B15" s="1053">
        <v>779</v>
      </c>
      <c r="C15" s="1054">
        <v>516</v>
      </c>
      <c r="D15" s="1054">
        <v>262</v>
      </c>
      <c r="E15" s="1054">
        <v>14</v>
      </c>
      <c r="F15" s="1054">
        <v>248</v>
      </c>
      <c r="G15" s="1055">
        <v>1</v>
      </c>
      <c r="H15" s="1052">
        <v>2014</v>
      </c>
      <c r="I15" s="1052">
        <v>2014</v>
      </c>
      <c r="J15" s="1053">
        <v>155</v>
      </c>
      <c r="K15" s="1054">
        <v>88</v>
      </c>
      <c r="L15" s="1054">
        <v>67</v>
      </c>
      <c r="M15" s="1054">
        <v>9</v>
      </c>
      <c r="N15" s="1054">
        <v>58</v>
      </c>
      <c r="O15" s="1056">
        <v>0</v>
      </c>
      <c r="P15" s="1052">
        <v>2014</v>
      </c>
    </row>
    <row r="16" spans="1:16" s="1008" customFormat="1" ht="29.25" customHeight="1">
      <c r="A16" s="1052">
        <v>2015</v>
      </c>
      <c r="B16" s="1053">
        <v>709</v>
      </c>
      <c r="C16" s="1054">
        <v>462</v>
      </c>
      <c r="D16" s="1054">
        <v>247</v>
      </c>
      <c r="E16" s="1054">
        <v>10</v>
      </c>
      <c r="F16" s="1054">
        <v>237</v>
      </c>
      <c r="G16" s="1063" t="s">
        <v>943</v>
      </c>
      <c r="H16" s="1052">
        <v>2015</v>
      </c>
      <c r="I16" s="1052">
        <v>2015</v>
      </c>
      <c r="J16" s="1053">
        <v>163</v>
      </c>
      <c r="K16" s="1054">
        <v>86</v>
      </c>
      <c r="L16" s="1054">
        <v>77</v>
      </c>
      <c r="M16" s="1054">
        <v>6</v>
      </c>
      <c r="N16" s="1054">
        <v>71</v>
      </c>
      <c r="O16" s="1057" t="s">
        <v>943</v>
      </c>
      <c r="P16" s="1052">
        <v>2015</v>
      </c>
    </row>
    <row r="17" spans="1:16" s="1008" customFormat="1" ht="29.25" customHeight="1">
      <c r="A17" s="1058">
        <v>2016</v>
      </c>
      <c r="B17" s="1059">
        <v>695</v>
      </c>
      <c r="C17" s="1060">
        <v>431</v>
      </c>
      <c r="D17" s="1060">
        <v>264</v>
      </c>
      <c r="E17" s="1060">
        <v>17</v>
      </c>
      <c r="F17" s="1060">
        <v>247</v>
      </c>
      <c r="G17" s="1063" t="s">
        <v>943</v>
      </c>
      <c r="H17" s="1058">
        <v>2016</v>
      </c>
      <c r="I17" s="1058">
        <v>2015</v>
      </c>
      <c r="J17" s="1059">
        <v>136</v>
      </c>
      <c r="K17" s="1060">
        <v>62</v>
      </c>
      <c r="L17" s="1060">
        <v>74</v>
      </c>
      <c r="M17" s="1062" t="s">
        <v>943</v>
      </c>
      <c r="N17" s="1060">
        <v>70</v>
      </c>
      <c r="O17" s="1057" t="s">
        <v>943</v>
      </c>
      <c r="P17" s="1058">
        <v>2016</v>
      </c>
    </row>
    <row r="18" spans="1:16" s="2" customFormat="1" ht="29.25" customHeight="1">
      <c r="A18" s="1061" t="s">
        <v>1944</v>
      </c>
      <c r="B18" s="1053">
        <v>173</v>
      </c>
      <c r="C18" s="1054">
        <v>92</v>
      </c>
      <c r="D18" s="1054">
        <v>81</v>
      </c>
      <c r="E18" s="1062">
        <v>8</v>
      </c>
      <c r="F18" s="1054">
        <v>73</v>
      </c>
      <c r="G18" s="1063" t="s">
        <v>943</v>
      </c>
      <c r="H18" s="1064" t="s">
        <v>1197</v>
      </c>
      <c r="I18" s="1061" t="s">
        <v>1945</v>
      </c>
      <c r="J18" s="1053">
        <v>23</v>
      </c>
      <c r="K18" s="1054">
        <v>21</v>
      </c>
      <c r="L18" s="1062" t="s">
        <v>943</v>
      </c>
      <c r="M18" s="1062" t="s">
        <v>943</v>
      </c>
      <c r="N18" s="1062" t="s">
        <v>943</v>
      </c>
      <c r="O18" s="1063" t="s">
        <v>943</v>
      </c>
      <c r="P18" s="1064" t="s">
        <v>1201</v>
      </c>
    </row>
    <row r="19" spans="1:16" s="2" customFormat="1" ht="29.25" customHeight="1">
      <c r="A19" s="1061" t="s">
        <v>1946</v>
      </c>
      <c r="B19" s="1053">
        <v>312</v>
      </c>
      <c r="C19" s="1054">
        <v>205</v>
      </c>
      <c r="D19" s="1054">
        <v>107</v>
      </c>
      <c r="E19" s="1054">
        <v>6</v>
      </c>
      <c r="F19" s="1054">
        <v>101</v>
      </c>
      <c r="G19" s="1063" t="s">
        <v>943</v>
      </c>
      <c r="H19" s="1064" t="s">
        <v>1198</v>
      </c>
      <c r="I19" s="1061" t="s">
        <v>1944</v>
      </c>
      <c r="J19" s="1053">
        <v>46</v>
      </c>
      <c r="K19" s="1054">
        <v>16</v>
      </c>
      <c r="L19" s="1054">
        <v>30</v>
      </c>
      <c r="M19" s="1062" t="s">
        <v>943</v>
      </c>
      <c r="N19" s="1054">
        <v>26</v>
      </c>
      <c r="O19" s="1063" t="s">
        <v>943</v>
      </c>
      <c r="P19" s="1064" t="s">
        <v>1197</v>
      </c>
    </row>
    <row r="20" spans="1:16" s="2" customFormat="1" ht="29.25" customHeight="1">
      <c r="A20" s="1061" t="s">
        <v>1947</v>
      </c>
      <c r="B20" s="1053">
        <v>21</v>
      </c>
      <c r="C20" s="1054">
        <v>17</v>
      </c>
      <c r="D20" s="1062" t="s">
        <v>943</v>
      </c>
      <c r="E20" s="1062" t="s">
        <v>943</v>
      </c>
      <c r="F20" s="1062" t="s">
        <v>943</v>
      </c>
      <c r="G20" s="1063" t="s">
        <v>943</v>
      </c>
      <c r="H20" s="1064" t="s">
        <v>1199</v>
      </c>
      <c r="I20" s="1061" t="s">
        <v>1948</v>
      </c>
      <c r="J20" s="1053">
        <v>8</v>
      </c>
      <c r="K20" s="1062" t="s">
        <v>1949</v>
      </c>
      <c r="L20" s="1065" t="s">
        <v>943</v>
      </c>
      <c r="M20" s="1062" t="s">
        <v>943</v>
      </c>
      <c r="N20" s="1062" t="s">
        <v>943</v>
      </c>
      <c r="O20" s="1063" t="s">
        <v>943</v>
      </c>
      <c r="P20" s="1064" t="s">
        <v>1199</v>
      </c>
    </row>
    <row r="21" spans="1:16" s="2" customFormat="1" ht="29.25" customHeight="1">
      <c r="A21" s="1061" t="s">
        <v>1950</v>
      </c>
      <c r="B21" s="1053">
        <v>44</v>
      </c>
      <c r="C21" s="1054">
        <v>28</v>
      </c>
      <c r="D21" s="1054">
        <v>16</v>
      </c>
      <c r="E21" s="1062" t="s">
        <v>943</v>
      </c>
      <c r="F21" s="1054">
        <v>15</v>
      </c>
      <c r="G21" s="1063" t="s">
        <v>943</v>
      </c>
      <c r="H21" s="1064" t="s">
        <v>1200</v>
      </c>
      <c r="I21" s="1061" t="s">
        <v>1951</v>
      </c>
      <c r="J21" s="1066" t="s">
        <v>943</v>
      </c>
      <c r="K21" s="1062" t="s">
        <v>1949</v>
      </c>
      <c r="L21" s="1065" t="s">
        <v>943</v>
      </c>
      <c r="M21" s="1062" t="s">
        <v>943</v>
      </c>
      <c r="N21" s="1062" t="s">
        <v>943</v>
      </c>
      <c r="O21" s="1063" t="s">
        <v>943</v>
      </c>
      <c r="P21" s="1064" t="s">
        <v>1202</v>
      </c>
    </row>
    <row r="22" spans="1:16" s="2" customFormat="1" ht="29.25" customHeight="1">
      <c r="A22" s="1061" t="s">
        <v>1945</v>
      </c>
      <c r="B22" s="1053">
        <v>10</v>
      </c>
      <c r="C22" s="1062">
        <v>7</v>
      </c>
      <c r="D22" s="1062" t="s">
        <v>943</v>
      </c>
      <c r="E22" s="1062" t="s">
        <v>943</v>
      </c>
      <c r="F22" s="1062" t="s">
        <v>943</v>
      </c>
      <c r="G22" s="1063" t="s">
        <v>943</v>
      </c>
      <c r="H22" s="1052" t="s">
        <v>1201</v>
      </c>
      <c r="I22" s="1061" t="s">
        <v>1946</v>
      </c>
      <c r="J22" s="1053">
        <v>21</v>
      </c>
      <c r="K22" s="1062" t="s">
        <v>943</v>
      </c>
      <c r="L22" s="1054">
        <v>21</v>
      </c>
      <c r="M22" s="1062" t="s">
        <v>943</v>
      </c>
      <c r="N22" s="1054">
        <v>21</v>
      </c>
      <c r="O22" s="1063" t="s">
        <v>943</v>
      </c>
      <c r="P22" s="1064" t="s">
        <v>1198</v>
      </c>
    </row>
    <row r="23" spans="1:16" s="2" customFormat="1" ht="29.25" customHeight="1">
      <c r="A23" s="1061" t="s">
        <v>1952</v>
      </c>
      <c r="B23" s="1053">
        <v>40</v>
      </c>
      <c r="C23" s="1054">
        <v>26</v>
      </c>
      <c r="D23" s="1054">
        <v>14</v>
      </c>
      <c r="E23" s="1062" t="s">
        <v>943</v>
      </c>
      <c r="F23" s="1054">
        <v>14</v>
      </c>
      <c r="G23" s="1063" t="s">
        <v>943</v>
      </c>
      <c r="H23" s="1064" t="s">
        <v>113</v>
      </c>
      <c r="I23" s="1061" t="s">
        <v>1953</v>
      </c>
      <c r="J23" s="1053">
        <v>7</v>
      </c>
      <c r="K23" s="1054">
        <v>7</v>
      </c>
      <c r="L23" s="1062" t="s">
        <v>943</v>
      </c>
      <c r="M23" s="1062" t="s">
        <v>943</v>
      </c>
      <c r="N23" s="1062" t="s">
        <v>943</v>
      </c>
      <c r="O23" s="1063" t="s">
        <v>943</v>
      </c>
      <c r="P23" s="1064" t="s">
        <v>1203</v>
      </c>
    </row>
    <row r="24" spans="1:16" s="2" customFormat="1" ht="29.25" customHeight="1">
      <c r="A24" s="1061" t="s">
        <v>1954</v>
      </c>
      <c r="B24" s="1053">
        <v>32</v>
      </c>
      <c r="C24" s="1054">
        <v>17</v>
      </c>
      <c r="D24" s="1062">
        <v>15</v>
      </c>
      <c r="E24" s="1062" t="s">
        <v>943</v>
      </c>
      <c r="F24" s="1062">
        <v>15</v>
      </c>
      <c r="G24" s="1063" t="s">
        <v>943</v>
      </c>
      <c r="H24" s="1064" t="s">
        <v>108</v>
      </c>
      <c r="I24" s="1061" t="s">
        <v>1955</v>
      </c>
      <c r="J24" s="1066" t="s">
        <v>943</v>
      </c>
      <c r="K24" s="1062" t="s">
        <v>943</v>
      </c>
      <c r="L24" s="1062" t="s">
        <v>943</v>
      </c>
      <c r="M24" s="1062" t="s">
        <v>943</v>
      </c>
      <c r="N24" s="1062" t="s">
        <v>943</v>
      </c>
      <c r="O24" s="1063" t="s">
        <v>943</v>
      </c>
      <c r="P24" s="1064" t="s">
        <v>1956</v>
      </c>
    </row>
    <row r="25" spans="1:16" s="2" customFormat="1" ht="29.25" customHeight="1">
      <c r="A25" s="1061" t="s">
        <v>1957</v>
      </c>
      <c r="B25" s="1066">
        <v>10</v>
      </c>
      <c r="C25" s="1062" t="s">
        <v>943</v>
      </c>
      <c r="D25" s="1062" t="s">
        <v>943</v>
      </c>
      <c r="E25" s="1062" t="s">
        <v>943</v>
      </c>
      <c r="F25" s="1062" t="s">
        <v>943</v>
      </c>
      <c r="G25" s="1063" t="s">
        <v>943</v>
      </c>
      <c r="H25" s="1052" t="s">
        <v>111</v>
      </c>
      <c r="I25" s="1061" t="s">
        <v>1958</v>
      </c>
      <c r="J25" s="1066" t="s">
        <v>943</v>
      </c>
      <c r="K25" s="1062" t="s">
        <v>943</v>
      </c>
      <c r="L25" s="1062" t="s">
        <v>943</v>
      </c>
      <c r="M25" s="1062" t="s">
        <v>943</v>
      </c>
      <c r="N25" s="1062" t="s">
        <v>943</v>
      </c>
      <c r="O25" s="1063" t="s">
        <v>943</v>
      </c>
      <c r="P25" s="1064" t="s">
        <v>1204</v>
      </c>
    </row>
    <row r="26" spans="1:16" s="2" customFormat="1" ht="29.25" customHeight="1">
      <c r="A26" s="1061" t="s">
        <v>1959</v>
      </c>
      <c r="B26" s="1067">
        <v>53</v>
      </c>
      <c r="C26" s="1065">
        <v>34</v>
      </c>
      <c r="D26" s="1054">
        <v>19</v>
      </c>
      <c r="E26" s="1062" t="s">
        <v>943</v>
      </c>
      <c r="F26" s="1054">
        <v>17</v>
      </c>
      <c r="G26" s="1063" t="s">
        <v>943</v>
      </c>
      <c r="H26" s="1052" t="s">
        <v>160</v>
      </c>
      <c r="I26" s="1061" t="s">
        <v>1960</v>
      </c>
      <c r="J26" s="1053">
        <v>25</v>
      </c>
      <c r="K26" s="1054">
        <v>9</v>
      </c>
      <c r="L26" s="1054">
        <v>16</v>
      </c>
      <c r="M26" s="1062" t="s">
        <v>943</v>
      </c>
      <c r="N26" s="1054">
        <v>16</v>
      </c>
      <c r="O26" s="1063" t="s">
        <v>943</v>
      </c>
      <c r="P26" s="1052" t="s">
        <v>160</v>
      </c>
    </row>
    <row r="27" spans="1:16" s="2" customFormat="1" ht="6" customHeight="1" thickBot="1">
      <c r="A27" s="1068"/>
      <c r="B27" s="1069"/>
      <c r="C27" s="137"/>
      <c r="D27" s="137"/>
      <c r="E27" s="137"/>
      <c r="F27" s="137"/>
      <c r="G27" s="1070"/>
      <c r="H27" s="137"/>
      <c r="I27" s="1071"/>
      <c r="J27" s="1072"/>
      <c r="K27" s="1073"/>
      <c r="L27" s="1074"/>
      <c r="M27" s="1074"/>
      <c r="N27" s="1074"/>
      <c r="O27" s="1075"/>
      <c r="P27" s="1076"/>
    </row>
    <row r="28" spans="1:16" ht="9.75" customHeight="1" thickTop="1">
      <c r="A28" s="133"/>
      <c r="B28" s="133"/>
      <c r="C28" s="133"/>
      <c r="D28" s="133"/>
      <c r="E28" s="133"/>
      <c r="F28" s="133"/>
      <c r="G28" s="133"/>
      <c r="H28" s="133"/>
      <c r="I28" s="2"/>
      <c r="J28" s="2"/>
      <c r="K28" s="2"/>
      <c r="L28" s="2"/>
      <c r="M28" s="2"/>
      <c r="N28" s="2"/>
      <c r="O28" s="2"/>
      <c r="P28" s="2"/>
    </row>
    <row r="29" spans="1:16" ht="12" customHeight="1">
      <c r="A29" s="328" t="s">
        <v>1961</v>
      </c>
      <c r="B29" s="133"/>
      <c r="C29" s="133"/>
      <c r="D29" s="133"/>
      <c r="E29" s="133"/>
      <c r="F29" s="133"/>
      <c r="G29" s="133"/>
      <c r="H29" s="287"/>
      <c r="I29" s="2" t="s">
        <v>1962</v>
      </c>
      <c r="J29" s="2"/>
      <c r="K29" s="2"/>
      <c r="L29" s="2"/>
      <c r="M29" s="2"/>
      <c r="N29" s="2"/>
      <c r="O29" s="2"/>
      <c r="P29" s="2"/>
    </row>
    <row r="30" spans="1:16" ht="12" customHeight="1">
      <c r="A30" s="9" t="s">
        <v>1963</v>
      </c>
      <c r="I30" s="2" t="s">
        <v>1964</v>
      </c>
      <c r="J30" s="2"/>
      <c r="K30" s="2"/>
      <c r="L30" s="2"/>
      <c r="M30" s="2"/>
      <c r="N30" s="2"/>
      <c r="O30" s="2"/>
      <c r="P30" s="2"/>
    </row>
    <row r="38" spans="9:16" ht="15.75">
      <c r="I38" s="1077"/>
      <c r="J38" s="1077"/>
      <c r="K38" s="1077"/>
      <c r="L38" s="1077"/>
      <c r="M38" s="1077"/>
      <c r="N38" s="1077"/>
      <c r="O38" s="1077"/>
      <c r="P38" s="1077"/>
    </row>
    <row r="45" ht="15.75">
      <c r="E45" s="234"/>
    </row>
  </sheetData>
  <sheetProtection/>
  <mergeCells count="27">
    <mergeCell ref="A3:H3"/>
    <mergeCell ref="I3:P3"/>
    <mergeCell ref="O1:P1"/>
    <mergeCell ref="H8:H9"/>
    <mergeCell ref="H6:H7"/>
    <mergeCell ref="B7:B9"/>
    <mergeCell ref="E8:E9"/>
    <mergeCell ref="D7:F7"/>
    <mergeCell ref="D8:D9"/>
    <mergeCell ref="P8:P9"/>
    <mergeCell ref="A8:A9"/>
    <mergeCell ref="A6:A7"/>
    <mergeCell ref="P6:P7"/>
    <mergeCell ref="J7:J9"/>
    <mergeCell ref="K7:K9"/>
    <mergeCell ref="M8:M9"/>
    <mergeCell ref="N8:N9"/>
    <mergeCell ref="L7:N7"/>
    <mergeCell ref="O7:O9"/>
    <mergeCell ref="L8:L9"/>
    <mergeCell ref="I6:I7"/>
    <mergeCell ref="J6:O6"/>
    <mergeCell ref="I8:I9"/>
    <mergeCell ref="F8:F9"/>
    <mergeCell ref="B6:G6"/>
    <mergeCell ref="C7:C9"/>
    <mergeCell ref="G7:G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8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view="pageBreakPreview" zoomScaleNormal="90" zoomScaleSheetLayoutView="100" zoomScalePageLayoutView="0" workbookViewId="0" topLeftCell="A1">
      <pane xSplit="1" ySplit="11" topLeftCell="B12" activePane="bottomRight" state="frozen"/>
      <selection pane="topLeft" activeCell="M18" sqref="M18"/>
      <selection pane="topRight" activeCell="A1" sqref="A1"/>
      <selection pane="bottomLeft" activeCell="A1" sqref="A1"/>
      <selection pane="bottomRight" activeCell="U5" sqref="U5"/>
    </sheetView>
  </sheetViews>
  <sheetFormatPr defaultColWidth="7.99609375" defaultRowHeight="13.5"/>
  <cols>
    <col min="1" max="1" width="8.99609375" style="2" customWidth="1"/>
    <col min="2" max="2" width="8.5546875" style="134" customWidth="1"/>
    <col min="3" max="3" width="8.10546875" style="133" customWidth="1"/>
    <col min="4" max="5" width="8.3359375" style="133" customWidth="1"/>
    <col min="6" max="8" width="8.4453125" style="133" customWidth="1"/>
    <col min="9" max="9" width="6.99609375" style="2" customWidth="1"/>
    <col min="10" max="10" width="6.10546875" style="2" customWidth="1"/>
    <col min="11" max="11" width="6.3359375" style="2" customWidth="1"/>
    <col min="12" max="12" width="7.5546875" style="329" customWidth="1"/>
    <col min="13" max="13" width="8.99609375" style="329" customWidth="1"/>
    <col min="14" max="14" width="6.77734375" style="329" customWidth="1"/>
    <col min="15" max="15" width="6.6640625" style="133" customWidth="1"/>
    <col min="16" max="16" width="6.77734375" style="330" customWidth="1"/>
    <col min="17" max="17" width="11.3359375" style="2" customWidth="1"/>
    <col min="18" max="20" width="0.44140625" style="2" customWidth="1"/>
    <col min="21" max="21" width="5.3359375" style="2" customWidth="1"/>
    <col min="22" max="16384" width="7.99609375" style="2" customWidth="1"/>
  </cols>
  <sheetData>
    <row r="1" spans="1:17" s="125" customFormat="1" ht="11.25" customHeight="1">
      <c r="A1" s="121" t="s">
        <v>392</v>
      </c>
      <c r="B1" s="238"/>
      <c r="C1" s="123"/>
      <c r="D1" s="123"/>
      <c r="E1" s="123"/>
      <c r="F1" s="123"/>
      <c r="G1" s="123"/>
      <c r="H1" s="123"/>
      <c r="L1" s="239"/>
      <c r="M1" s="239"/>
      <c r="N1" s="239"/>
      <c r="O1" s="123"/>
      <c r="P1" s="240"/>
      <c r="Q1" s="124" t="s">
        <v>393</v>
      </c>
    </row>
    <row r="2" spans="1:17" s="130" customFormat="1" ht="12" customHeight="1">
      <c r="A2" s="126"/>
      <c r="B2" s="241"/>
      <c r="C2" s="128"/>
      <c r="D2" s="128"/>
      <c r="E2" s="128"/>
      <c r="F2" s="128"/>
      <c r="G2" s="128"/>
      <c r="H2" s="128"/>
      <c r="L2" s="242"/>
      <c r="M2" s="242"/>
      <c r="N2" s="242"/>
      <c r="O2" s="128"/>
      <c r="P2" s="243"/>
      <c r="Q2" s="129"/>
    </row>
    <row r="3" spans="1:17" s="131" customFormat="1" ht="21.75" customHeight="1">
      <c r="A3" s="1276" t="s">
        <v>1274</v>
      </c>
      <c r="B3" s="1276"/>
      <c r="C3" s="1276"/>
      <c r="D3" s="1276"/>
      <c r="E3" s="1276"/>
      <c r="F3" s="1276"/>
      <c r="G3" s="1276"/>
      <c r="H3" s="1276"/>
      <c r="I3" s="1293" t="s">
        <v>59</v>
      </c>
      <c r="J3" s="1294"/>
      <c r="K3" s="1294"/>
      <c r="L3" s="1294"/>
      <c r="M3" s="1294"/>
      <c r="N3" s="1294"/>
      <c r="O3" s="1294"/>
      <c r="P3" s="1294"/>
      <c r="Q3" s="1294"/>
    </row>
    <row r="4" spans="1:17" s="3" customFormat="1" ht="6.75" customHeight="1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6"/>
      <c r="M4" s="246"/>
      <c r="N4" s="246"/>
      <c r="O4" s="246"/>
      <c r="P4" s="246"/>
      <c r="Q4" s="246"/>
    </row>
    <row r="5" spans="1:17" ht="12.75" customHeight="1">
      <c r="A5" s="135" t="s">
        <v>527</v>
      </c>
      <c r="B5" s="139"/>
      <c r="C5" s="137"/>
      <c r="D5" s="137"/>
      <c r="E5" s="137"/>
      <c r="F5" s="137"/>
      <c r="G5" s="137"/>
      <c r="H5" s="137"/>
      <c r="I5" s="137"/>
      <c r="J5" s="137"/>
      <c r="K5" s="137"/>
      <c r="L5" s="225"/>
      <c r="M5" s="225"/>
      <c r="N5" s="225"/>
      <c r="O5" s="137"/>
      <c r="P5" s="247"/>
      <c r="Q5" s="139" t="s">
        <v>33</v>
      </c>
    </row>
    <row r="6" spans="1:17" ht="6" customHeight="1" thickTop="1">
      <c r="A6" s="149"/>
      <c r="B6" s="248"/>
      <c r="C6" s="249"/>
      <c r="D6" s="234"/>
      <c r="E6" s="234"/>
      <c r="F6" s="234"/>
      <c r="G6" s="234"/>
      <c r="H6" s="2"/>
      <c r="I6" s="234"/>
      <c r="J6" s="234"/>
      <c r="L6" s="250"/>
      <c r="M6" s="251"/>
      <c r="N6" s="252"/>
      <c r="O6" s="253"/>
      <c r="P6" s="254"/>
      <c r="Q6" s="255"/>
    </row>
    <row r="7" spans="1:17" ht="13.5">
      <c r="A7" s="148"/>
      <c r="B7" s="248" t="s">
        <v>1637</v>
      </c>
      <c r="C7" s="1289" t="s">
        <v>1638</v>
      </c>
      <c r="D7" s="1291"/>
      <c r="E7" s="1291"/>
      <c r="F7" s="1291"/>
      <c r="G7" s="1291"/>
      <c r="H7" s="1291"/>
      <c r="I7" s="1285" t="s">
        <v>1639</v>
      </c>
      <c r="J7" s="1284"/>
      <c r="K7" s="1292"/>
      <c r="L7" s="1296" t="s">
        <v>1640</v>
      </c>
      <c r="M7" s="258" t="s">
        <v>1641</v>
      </c>
      <c r="N7" s="259" t="s">
        <v>1642</v>
      </c>
      <c r="O7" s="1246" t="s">
        <v>1643</v>
      </c>
      <c r="P7" s="260"/>
      <c r="Q7" s="1"/>
    </row>
    <row r="8" spans="1:17" ht="12" customHeight="1">
      <c r="A8" s="148" t="s">
        <v>127</v>
      </c>
      <c r="B8" s="261"/>
      <c r="C8" s="262" t="s">
        <v>1644</v>
      </c>
      <c r="D8" s="263"/>
      <c r="E8" s="264"/>
      <c r="F8" s="262" t="s">
        <v>309</v>
      </c>
      <c r="G8" s="263"/>
      <c r="H8" s="264"/>
      <c r="I8" s="262" t="s">
        <v>310</v>
      </c>
      <c r="J8" s="263"/>
      <c r="K8" s="264"/>
      <c r="L8" s="1296"/>
      <c r="M8" s="1295" t="s">
        <v>52</v>
      </c>
      <c r="N8" s="265"/>
      <c r="O8" s="266"/>
      <c r="P8" s="267" t="s">
        <v>200</v>
      </c>
      <c r="Q8" s="150" t="s">
        <v>121</v>
      </c>
    </row>
    <row r="9" spans="1:17" ht="12">
      <c r="A9" s="148" t="s">
        <v>139</v>
      </c>
      <c r="B9" s="261" t="s">
        <v>95</v>
      </c>
      <c r="C9" s="268"/>
      <c r="D9" s="151" t="s">
        <v>311</v>
      </c>
      <c r="E9" s="151" t="s">
        <v>312</v>
      </c>
      <c r="F9" s="154"/>
      <c r="G9" s="151" t="s">
        <v>311</v>
      </c>
      <c r="H9" s="151" t="s">
        <v>312</v>
      </c>
      <c r="I9" s="154"/>
      <c r="J9" s="151" t="s">
        <v>311</v>
      </c>
      <c r="K9" s="151" t="s">
        <v>312</v>
      </c>
      <c r="L9" s="269" t="s">
        <v>96</v>
      </c>
      <c r="M9" s="1295"/>
      <c r="N9" s="1245" t="s">
        <v>1539</v>
      </c>
      <c r="O9" s="1244" t="s">
        <v>97</v>
      </c>
      <c r="P9" s="271"/>
      <c r="Q9" s="150" t="s">
        <v>140</v>
      </c>
    </row>
    <row r="10" spans="1:17" ht="12">
      <c r="A10" s="148"/>
      <c r="B10" s="255" t="s">
        <v>477</v>
      </c>
      <c r="C10" s="154" t="s">
        <v>161</v>
      </c>
      <c r="D10" s="154" t="s">
        <v>167</v>
      </c>
      <c r="E10" s="154" t="s">
        <v>168</v>
      </c>
      <c r="F10" s="154" t="s">
        <v>172</v>
      </c>
      <c r="G10" s="154" t="s">
        <v>167</v>
      </c>
      <c r="H10" s="154" t="s">
        <v>168</v>
      </c>
      <c r="I10" s="154" t="s">
        <v>98</v>
      </c>
      <c r="J10" s="154" t="s">
        <v>167</v>
      </c>
      <c r="K10" s="154" t="s">
        <v>168</v>
      </c>
      <c r="L10" s="272" t="s">
        <v>99</v>
      </c>
      <c r="M10" s="1295"/>
      <c r="N10" s="265"/>
      <c r="O10" s="270" t="s">
        <v>173</v>
      </c>
      <c r="P10" s="273" t="s">
        <v>169</v>
      </c>
      <c r="Q10" s="274"/>
    </row>
    <row r="11" spans="1:17" ht="6" customHeight="1">
      <c r="A11" s="160"/>
      <c r="B11" s="275"/>
      <c r="C11" s="276"/>
      <c r="D11" s="276"/>
      <c r="E11" s="159"/>
      <c r="F11" s="276"/>
      <c r="G11" s="276"/>
      <c r="H11" s="159"/>
      <c r="I11" s="276"/>
      <c r="J11" s="276"/>
      <c r="K11" s="159"/>
      <c r="L11" s="277"/>
      <c r="M11" s="278"/>
      <c r="N11" s="162"/>
      <c r="O11" s="279"/>
      <c r="P11" s="280"/>
      <c r="Q11" s="281"/>
    </row>
    <row r="12" spans="1:22" s="287" customFormat="1" ht="21.75" customHeight="1" hidden="1">
      <c r="A12" s="203" t="s">
        <v>164</v>
      </c>
      <c r="B12" s="282">
        <v>827846</v>
      </c>
      <c r="C12" s="282">
        <v>2075249</v>
      </c>
      <c r="D12" s="282">
        <v>1052267</v>
      </c>
      <c r="E12" s="282">
        <v>1022982</v>
      </c>
      <c r="F12" s="282">
        <v>2037582</v>
      </c>
      <c r="G12" s="282">
        <v>1029725</v>
      </c>
      <c r="H12" s="282">
        <v>1007857</v>
      </c>
      <c r="I12" s="282">
        <v>37667</v>
      </c>
      <c r="J12" s="282">
        <v>22542</v>
      </c>
      <c r="K12" s="282">
        <v>15125</v>
      </c>
      <c r="L12" s="283">
        <f aca="true" t="shared" si="0" ref="L12:L17">F12/B12</f>
        <v>2.461305605148784</v>
      </c>
      <c r="M12" s="282">
        <v>301248</v>
      </c>
      <c r="N12" s="282"/>
      <c r="O12" s="284">
        <f aca="true" t="shared" si="1" ref="O12:O17">(C12-I12)/P12</f>
        <v>236.12586073828228</v>
      </c>
      <c r="P12" s="285">
        <v>8629.22</v>
      </c>
      <c r="Q12" s="286" t="s">
        <v>164</v>
      </c>
      <c r="U12" s="288"/>
      <c r="V12" s="288"/>
    </row>
    <row r="13" spans="1:22" s="287" customFormat="1" ht="21.75" customHeight="1">
      <c r="A13" s="203" t="s">
        <v>137</v>
      </c>
      <c r="B13" s="282">
        <v>854432</v>
      </c>
      <c r="C13" s="282">
        <v>2118264</v>
      </c>
      <c r="D13" s="282">
        <v>1075266</v>
      </c>
      <c r="E13" s="282">
        <v>1042998</v>
      </c>
      <c r="F13" s="282">
        <v>2075514</v>
      </c>
      <c r="G13" s="282">
        <v>1049363</v>
      </c>
      <c r="H13" s="282">
        <v>1026151</v>
      </c>
      <c r="I13" s="282">
        <v>42750</v>
      </c>
      <c r="J13" s="282">
        <v>25903</v>
      </c>
      <c r="K13" s="282">
        <v>16847</v>
      </c>
      <c r="L13" s="283">
        <f t="shared" si="0"/>
        <v>2.429115482566196</v>
      </c>
      <c r="M13" s="282">
        <v>308556</v>
      </c>
      <c r="N13" s="282"/>
      <c r="O13" s="284">
        <f t="shared" si="1"/>
        <v>240.49291735465368</v>
      </c>
      <c r="P13" s="289">
        <v>8630.25</v>
      </c>
      <c r="Q13" s="286" t="s">
        <v>137</v>
      </c>
      <c r="U13" s="288"/>
      <c r="V13" s="288"/>
    </row>
    <row r="14" spans="1:22" s="287" customFormat="1" ht="21.75" customHeight="1">
      <c r="A14" s="203" t="s">
        <v>603</v>
      </c>
      <c r="B14" s="282">
        <v>868768</v>
      </c>
      <c r="C14" s="282">
        <v>2149374</v>
      </c>
      <c r="D14" s="282">
        <v>1092491</v>
      </c>
      <c r="E14" s="282">
        <v>1056883</v>
      </c>
      <c r="F14" s="282">
        <v>2101284</v>
      </c>
      <c r="G14" s="282">
        <v>1063012</v>
      </c>
      <c r="H14" s="282">
        <v>1038272</v>
      </c>
      <c r="I14" s="282">
        <v>48090</v>
      </c>
      <c r="J14" s="282">
        <v>29479</v>
      </c>
      <c r="K14" s="282">
        <v>18611</v>
      </c>
      <c r="L14" s="283">
        <f t="shared" si="0"/>
        <v>2.418694058713028</v>
      </c>
      <c r="M14" s="282">
        <v>315079</v>
      </c>
      <c r="N14" s="282"/>
      <c r="O14" s="284">
        <f t="shared" si="1"/>
        <v>243.48259352129517</v>
      </c>
      <c r="P14" s="289">
        <v>8630.12</v>
      </c>
      <c r="Q14" s="286" t="s">
        <v>603</v>
      </c>
      <c r="U14" s="288"/>
      <c r="V14" s="288"/>
    </row>
    <row r="15" spans="1:22" s="287" customFormat="1" ht="21.75" customHeight="1">
      <c r="A15" s="203" t="s">
        <v>611</v>
      </c>
      <c r="B15" s="282">
        <v>842446</v>
      </c>
      <c r="C15" s="282">
        <v>2074918</v>
      </c>
      <c r="D15" s="282">
        <v>1054652</v>
      </c>
      <c r="E15" s="282">
        <v>1020266</v>
      </c>
      <c r="F15" s="282">
        <v>2028777</v>
      </c>
      <c r="G15" s="282">
        <v>1026812</v>
      </c>
      <c r="H15" s="282">
        <v>1001965</v>
      </c>
      <c r="I15" s="282">
        <v>46141</v>
      </c>
      <c r="J15" s="282">
        <v>27840</v>
      </c>
      <c r="K15" s="282">
        <v>18301</v>
      </c>
      <c r="L15" s="283">
        <f t="shared" si="0"/>
        <v>2.40819827027489</v>
      </c>
      <c r="M15" s="282">
        <v>309840</v>
      </c>
      <c r="N15" s="282"/>
      <c r="O15" s="284">
        <f t="shared" si="1"/>
        <v>247.29119941491956</v>
      </c>
      <c r="P15" s="289">
        <v>8204</v>
      </c>
      <c r="Q15" s="286" t="s">
        <v>611</v>
      </c>
      <c r="U15" s="288"/>
      <c r="V15" s="288"/>
    </row>
    <row r="16" spans="1:22" s="287" customFormat="1" ht="21.75" customHeight="1">
      <c r="A16" s="206" t="s">
        <v>666</v>
      </c>
      <c r="B16" s="282">
        <v>857699</v>
      </c>
      <c r="C16" s="282">
        <v>2097555</v>
      </c>
      <c r="D16" s="282">
        <v>1067850</v>
      </c>
      <c r="E16" s="282">
        <v>1029705</v>
      </c>
      <c r="F16" s="282">
        <v>2047631</v>
      </c>
      <c r="G16" s="282">
        <v>1037421</v>
      </c>
      <c r="H16" s="282">
        <v>1010210</v>
      </c>
      <c r="I16" s="282">
        <v>49924</v>
      </c>
      <c r="J16" s="282">
        <v>30429</v>
      </c>
      <c r="K16" s="282">
        <v>19495</v>
      </c>
      <c r="L16" s="283">
        <f t="shared" si="0"/>
        <v>2.3873538385843984</v>
      </c>
      <c r="M16" s="282">
        <v>320195</v>
      </c>
      <c r="N16" s="282"/>
      <c r="O16" s="284">
        <f t="shared" si="1"/>
        <v>249.57383195340122</v>
      </c>
      <c r="P16" s="289">
        <v>8204.51</v>
      </c>
      <c r="Q16" s="290" t="s">
        <v>666</v>
      </c>
      <c r="U16" s="288"/>
      <c r="V16" s="288"/>
    </row>
    <row r="17" spans="1:22" s="287" customFormat="1" ht="21.75" customHeight="1">
      <c r="A17" s="203" t="s">
        <v>682</v>
      </c>
      <c r="B17" s="291">
        <v>871459</v>
      </c>
      <c r="C17" s="291">
        <v>2116830</v>
      </c>
      <c r="D17" s="291">
        <v>1079571</v>
      </c>
      <c r="E17" s="291">
        <v>1037259</v>
      </c>
      <c r="F17" s="291">
        <v>2062273</v>
      </c>
      <c r="G17" s="291">
        <v>1045892</v>
      </c>
      <c r="H17" s="291">
        <v>1016381</v>
      </c>
      <c r="I17" s="291">
        <v>54557</v>
      </c>
      <c r="J17" s="291">
        <v>33679</v>
      </c>
      <c r="K17" s="291">
        <v>20878</v>
      </c>
      <c r="L17" s="283">
        <f t="shared" si="0"/>
        <v>2.3664601547519735</v>
      </c>
      <c r="M17" s="291">
        <v>330807</v>
      </c>
      <c r="N17" s="291"/>
      <c r="O17" s="284">
        <f t="shared" si="1"/>
        <v>251.07783600042853</v>
      </c>
      <c r="P17" s="289">
        <v>8213.68</v>
      </c>
      <c r="Q17" s="286" t="s">
        <v>682</v>
      </c>
      <c r="U17" s="288"/>
      <c r="V17" s="288"/>
    </row>
    <row r="18" spans="1:22" s="287" customFormat="1" ht="21.75" customHeight="1">
      <c r="A18" s="203">
        <v>2015</v>
      </c>
      <c r="B18" s="291">
        <v>885968</v>
      </c>
      <c r="C18" s="291">
        <v>2134232</v>
      </c>
      <c r="D18" s="291">
        <v>1089219</v>
      </c>
      <c r="E18" s="291">
        <v>1045013</v>
      </c>
      <c r="F18" s="291">
        <v>2077649</v>
      </c>
      <c r="G18" s="291">
        <v>1054439</v>
      </c>
      <c r="H18" s="291">
        <v>1023210</v>
      </c>
      <c r="I18" s="291">
        <v>56583</v>
      </c>
      <c r="J18" s="291">
        <v>34780</v>
      </c>
      <c r="K18" s="291">
        <v>21803</v>
      </c>
      <c r="L18" s="283">
        <v>2.3450609954309862</v>
      </c>
      <c r="M18" s="291">
        <v>341214</v>
      </c>
      <c r="N18" s="291"/>
      <c r="O18" s="284">
        <v>252.94031806120142</v>
      </c>
      <c r="P18" s="289">
        <v>8213.9890387</v>
      </c>
      <c r="Q18" s="286">
        <v>2015</v>
      </c>
      <c r="U18" s="288"/>
      <c r="V18" s="288"/>
    </row>
    <row r="19" spans="1:22" s="287" customFormat="1" ht="21.75" customHeight="1">
      <c r="A19" s="214">
        <v>2016</v>
      </c>
      <c r="B19" s="292">
        <v>902294</v>
      </c>
      <c r="C19" s="292">
        <v>2157080</v>
      </c>
      <c r="D19" s="292">
        <v>1101735</v>
      </c>
      <c r="E19" s="292">
        <v>1055345</v>
      </c>
      <c r="F19" s="292">
        <v>2096727</v>
      </c>
      <c r="G19" s="292">
        <v>1064765</v>
      </c>
      <c r="H19" s="292">
        <v>1031962</v>
      </c>
      <c r="I19" s="292">
        <v>60353</v>
      </c>
      <c r="J19" s="292">
        <v>36970</v>
      </c>
      <c r="K19" s="292">
        <v>23383</v>
      </c>
      <c r="L19" s="293">
        <v>2.3237736258913393</v>
      </c>
      <c r="M19" s="292">
        <v>350108</v>
      </c>
      <c r="N19" s="294">
        <v>42.1</v>
      </c>
      <c r="O19" s="295">
        <v>254.88588815653517</v>
      </c>
      <c r="P19" s="296">
        <v>8226.139266700002</v>
      </c>
      <c r="Q19" s="297">
        <v>2016</v>
      </c>
      <c r="U19" s="288"/>
      <c r="V19" s="288"/>
    </row>
    <row r="20" spans="1:22" s="10" customFormat="1" ht="21.75" customHeight="1">
      <c r="A20" s="298" t="s">
        <v>1490</v>
      </c>
      <c r="B20" s="299">
        <v>254676</v>
      </c>
      <c r="C20" s="299">
        <v>635783</v>
      </c>
      <c r="D20" s="299">
        <v>324801</v>
      </c>
      <c r="E20" s="299">
        <v>310982</v>
      </c>
      <c r="F20" s="299">
        <v>617955</v>
      </c>
      <c r="G20" s="300">
        <v>314122</v>
      </c>
      <c r="H20" s="300">
        <v>303833</v>
      </c>
      <c r="I20" s="299">
        <v>17828</v>
      </c>
      <c r="J20" s="301">
        <v>10679</v>
      </c>
      <c r="K20" s="301">
        <v>7149</v>
      </c>
      <c r="L20" s="302">
        <v>2.426435942138246</v>
      </c>
      <c r="M20" s="299">
        <v>57001</v>
      </c>
      <c r="N20" s="303">
        <v>37.6</v>
      </c>
      <c r="O20" s="304">
        <v>971.4150951279872</v>
      </c>
      <c r="P20" s="305">
        <v>636.0654785</v>
      </c>
      <c r="Q20" s="306" t="s">
        <v>667</v>
      </c>
      <c r="U20" s="288"/>
      <c r="V20" s="288"/>
    </row>
    <row r="21" spans="1:22" s="10" customFormat="1" ht="21.75" customHeight="1">
      <c r="A21" s="298" t="s">
        <v>1491</v>
      </c>
      <c r="B21" s="299">
        <v>48835</v>
      </c>
      <c r="C21" s="299">
        <v>111849</v>
      </c>
      <c r="D21" s="299">
        <v>56164</v>
      </c>
      <c r="E21" s="299">
        <v>55685</v>
      </c>
      <c r="F21" s="299">
        <v>109931</v>
      </c>
      <c r="G21" s="300">
        <v>55221</v>
      </c>
      <c r="H21" s="300">
        <v>54710</v>
      </c>
      <c r="I21" s="299">
        <v>1918</v>
      </c>
      <c r="J21" s="307">
        <v>943</v>
      </c>
      <c r="K21" s="307">
        <v>975</v>
      </c>
      <c r="L21" s="302">
        <v>2.251069929353947</v>
      </c>
      <c r="M21" s="308">
        <v>24213</v>
      </c>
      <c r="N21" s="309">
        <v>46.2</v>
      </c>
      <c r="O21" s="304">
        <v>127.20588141786757</v>
      </c>
      <c r="P21" s="305">
        <v>864.1924897</v>
      </c>
      <c r="Q21" s="306" t="s">
        <v>486</v>
      </c>
      <c r="U21" s="288"/>
      <c r="V21" s="288"/>
    </row>
    <row r="22" spans="1:22" s="10" customFormat="1" ht="21.75" customHeight="1">
      <c r="A22" s="298" t="s">
        <v>1492</v>
      </c>
      <c r="B22" s="299">
        <v>47011</v>
      </c>
      <c r="C22" s="299">
        <v>106501</v>
      </c>
      <c r="D22" s="299">
        <v>54525</v>
      </c>
      <c r="E22" s="299">
        <v>51976</v>
      </c>
      <c r="F22" s="299">
        <v>103873</v>
      </c>
      <c r="G22" s="300">
        <v>52521</v>
      </c>
      <c r="H22" s="300">
        <v>51352</v>
      </c>
      <c r="I22" s="299">
        <v>2628</v>
      </c>
      <c r="J22" s="301">
        <v>2004</v>
      </c>
      <c r="K22" s="307">
        <v>624</v>
      </c>
      <c r="L22" s="302">
        <v>2.2095467018357406</v>
      </c>
      <c r="M22" s="308">
        <v>22968</v>
      </c>
      <c r="N22" s="309">
        <v>46</v>
      </c>
      <c r="O22" s="304">
        <v>182.42434455180452</v>
      </c>
      <c r="P22" s="310">
        <v>573.7751913</v>
      </c>
      <c r="Q22" s="306" t="s">
        <v>192</v>
      </c>
      <c r="U22" s="288"/>
      <c r="V22" s="288"/>
    </row>
    <row r="23" spans="1:22" s="10" customFormat="1" ht="21.75" customHeight="1">
      <c r="A23" s="298" t="s">
        <v>1493</v>
      </c>
      <c r="B23" s="299">
        <v>124223</v>
      </c>
      <c r="C23" s="299">
        <v>317599</v>
      </c>
      <c r="D23" s="299">
        <v>165022</v>
      </c>
      <c r="E23" s="299">
        <v>152577</v>
      </c>
      <c r="F23" s="299">
        <v>302929</v>
      </c>
      <c r="G23" s="300">
        <v>155692</v>
      </c>
      <c r="H23" s="300">
        <v>147237</v>
      </c>
      <c r="I23" s="299">
        <v>14670</v>
      </c>
      <c r="J23" s="301">
        <v>9330</v>
      </c>
      <c r="K23" s="301">
        <v>5340</v>
      </c>
      <c r="L23" s="302">
        <v>2.4385902771628443</v>
      </c>
      <c r="M23" s="308">
        <v>35067</v>
      </c>
      <c r="N23" s="309">
        <v>38.1</v>
      </c>
      <c r="O23" s="304">
        <v>558.6667014815425</v>
      </c>
      <c r="P23" s="310">
        <v>542.2412552999999</v>
      </c>
      <c r="Q23" s="306" t="s">
        <v>192</v>
      </c>
      <c r="U23" s="288"/>
      <c r="V23" s="288"/>
    </row>
    <row r="24" spans="1:22" s="10" customFormat="1" ht="21.75" customHeight="1">
      <c r="A24" s="298" t="s">
        <v>1494</v>
      </c>
      <c r="B24" s="299">
        <v>70991</v>
      </c>
      <c r="C24" s="299">
        <v>174762</v>
      </c>
      <c r="D24" s="299">
        <v>89919</v>
      </c>
      <c r="E24" s="299">
        <v>84843</v>
      </c>
      <c r="F24" s="299">
        <v>170788</v>
      </c>
      <c r="G24" s="300">
        <v>87770</v>
      </c>
      <c r="H24" s="300">
        <v>83018</v>
      </c>
      <c r="I24" s="299">
        <v>3974</v>
      </c>
      <c r="J24" s="301">
        <v>2149</v>
      </c>
      <c r="K24" s="301">
        <v>1825</v>
      </c>
      <c r="L24" s="302">
        <v>2.405769745460692</v>
      </c>
      <c r="M24" s="308">
        <v>28030</v>
      </c>
      <c r="N24" s="309">
        <v>41.6</v>
      </c>
      <c r="O24" s="304">
        <v>230.42518652622567</v>
      </c>
      <c r="P24" s="310">
        <v>741.2147983</v>
      </c>
      <c r="Q24" s="306" t="s">
        <v>488</v>
      </c>
      <c r="U24" s="288"/>
      <c r="V24" s="288"/>
    </row>
    <row r="25" spans="1:22" s="10" customFormat="1" ht="21.75" customHeight="1">
      <c r="A25" s="298" t="s">
        <v>1495</v>
      </c>
      <c r="B25" s="299">
        <v>56347</v>
      </c>
      <c r="C25" s="299">
        <v>127022</v>
      </c>
      <c r="D25" s="299">
        <v>63679</v>
      </c>
      <c r="E25" s="299">
        <v>63343</v>
      </c>
      <c r="F25" s="299">
        <v>123213</v>
      </c>
      <c r="G25" s="300">
        <v>61724</v>
      </c>
      <c r="H25" s="300">
        <v>61489</v>
      </c>
      <c r="I25" s="299">
        <v>3809</v>
      </c>
      <c r="J25" s="301">
        <v>1955</v>
      </c>
      <c r="K25" s="301">
        <v>1854</v>
      </c>
      <c r="L25" s="302">
        <v>2.1866825208085614</v>
      </c>
      <c r="M25" s="308">
        <v>28057</v>
      </c>
      <c r="N25" s="309">
        <v>46.2</v>
      </c>
      <c r="O25" s="304">
        <v>222.10431125652357</v>
      </c>
      <c r="P25" s="310">
        <v>554.7478483</v>
      </c>
      <c r="Q25" s="306" t="s">
        <v>62</v>
      </c>
      <c r="U25" s="288"/>
      <c r="V25" s="288"/>
    </row>
    <row r="26" spans="1:22" s="10" customFormat="1" ht="21.75" customHeight="1">
      <c r="A26" s="298" t="s">
        <v>1496</v>
      </c>
      <c r="B26" s="299">
        <v>14858</v>
      </c>
      <c r="C26" s="299">
        <v>42838</v>
      </c>
      <c r="D26" s="299">
        <v>21243</v>
      </c>
      <c r="E26" s="299">
        <v>21595</v>
      </c>
      <c r="F26" s="299">
        <v>42634</v>
      </c>
      <c r="G26" s="300">
        <v>21148</v>
      </c>
      <c r="H26" s="300">
        <v>21486</v>
      </c>
      <c r="I26" s="81">
        <v>204</v>
      </c>
      <c r="J26" s="307">
        <v>95</v>
      </c>
      <c r="K26" s="307">
        <v>109</v>
      </c>
      <c r="L26" s="302">
        <v>2.8694306097725133</v>
      </c>
      <c r="M26" s="308">
        <v>3847</v>
      </c>
      <c r="N26" s="309">
        <v>37.2</v>
      </c>
      <c r="O26" s="304">
        <v>702.1118081879946</v>
      </c>
      <c r="P26" s="310">
        <v>60.7226369</v>
      </c>
      <c r="Q26" s="311" t="s">
        <v>94</v>
      </c>
      <c r="U26" s="288"/>
      <c r="V26" s="288"/>
    </row>
    <row r="27" spans="1:22" s="10" customFormat="1" ht="21.75" customHeight="1">
      <c r="A27" s="298" t="s">
        <v>1497</v>
      </c>
      <c r="B27" s="299">
        <v>73434</v>
      </c>
      <c r="C27" s="299">
        <v>171870</v>
      </c>
      <c r="D27" s="299">
        <v>90884</v>
      </c>
      <c r="E27" s="299">
        <v>80986</v>
      </c>
      <c r="F27" s="299">
        <v>166630</v>
      </c>
      <c r="G27" s="300">
        <v>87388</v>
      </c>
      <c r="H27" s="300">
        <v>79242</v>
      </c>
      <c r="I27" s="299">
        <v>5240</v>
      </c>
      <c r="J27" s="301">
        <v>3496</v>
      </c>
      <c r="K27" s="301">
        <v>1744</v>
      </c>
      <c r="L27" s="302">
        <v>2.269112400250565</v>
      </c>
      <c r="M27" s="308">
        <v>27445</v>
      </c>
      <c r="N27" s="309">
        <v>41.5</v>
      </c>
      <c r="O27" s="304">
        <v>236.63642205663956</v>
      </c>
      <c r="P27" s="310">
        <v>704.2596271</v>
      </c>
      <c r="Q27" s="306" t="s">
        <v>552</v>
      </c>
      <c r="U27" s="288"/>
      <c r="V27" s="288"/>
    </row>
    <row r="28" spans="1:22" s="10" customFormat="1" ht="21.75" customHeight="1">
      <c r="A28" s="298" t="s">
        <v>1498</v>
      </c>
      <c r="B28" s="299">
        <v>25342</v>
      </c>
      <c r="C28" s="299">
        <v>56339</v>
      </c>
      <c r="D28" s="299">
        <v>28474</v>
      </c>
      <c r="E28" s="299">
        <v>27865</v>
      </c>
      <c r="F28" s="299">
        <v>54612</v>
      </c>
      <c r="G28" s="300">
        <v>27558</v>
      </c>
      <c r="H28" s="300">
        <v>27054</v>
      </c>
      <c r="I28" s="299">
        <v>1727</v>
      </c>
      <c r="J28" s="307">
        <v>916</v>
      </c>
      <c r="K28" s="307">
        <v>811</v>
      </c>
      <c r="L28" s="302">
        <v>2.154999605398153</v>
      </c>
      <c r="M28" s="308">
        <v>14606</v>
      </c>
      <c r="N28" s="309">
        <v>48.7</v>
      </c>
      <c r="O28" s="304">
        <v>94.62501698964527</v>
      </c>
      <c r="P28" s="310">
        <v>577.1792297000001</v>
      </c>
      <c r="Q28" s="306" t="s">
        <v>66</v>
      </c>
      <c r="U28" s="288"/>
      <c r="V28" s="288"/>
    </row>
    <row r="29" spans="1:22" s="312" customFormat="1" ht="21.75" customHeight="1">
      <c r="A29" s="298" t="s">
        <v>1499</v>
      </c>
      <c r="B29" s="299">
        <v>32903</v>
      </c>
      <c r="C29" s="299">
        <v>71362</v>
      </c>
      <c r="D29" s="299">
        <v>35446</v>
      </c>
      <c r="E29" s="299">
        <v>35916</v>
      </c>
      <c r="F29" s="299">
        <v>70187</v>
      </c>
      <c r="G29" s="300">
        <v>34837</v>
      </c>
      <c r="H29" s="300">
        <v>35350</v>
      </c>
      <c r="I29" s="299">
        <v>1175</v>
      </c>
      <c r="J29" s="307">
        <v>609</v>
      </c>
      <c r="K29" s="307">
        <v>566</v>
      </c>
      <c r="L29" s="302">
        <v>2.1331489529830105</v>
      </c>
      <c r="M29" s="308">
        <v>20772</v>
      </c>
      <c r="N29" s="309">
        <v>50.2</v>
      </c>
      <c r="O29" s="304">
        <v>112.44603393820125</v>
      </c>
      <c r="P29" s="310">
        <v>624.5278805</v>
      </c>
      <c r="Q29" s="306" t="s">
        <v>75</v>
      </c>
      <c r="U29" s="288"/>
      <c r="V29" s="288"/>
    </row>
    <row r="30" spans="1:22" s="10" customFormat="1" ht="21.75" customHeight="1">
      <c r="A30" s="298" t="s">
        <v>1500</v>
      </c>
      <c r="B30" s="299">
        <v>26583</v>
      </c>
      <c r="C30" s="299">
        <v>57228</v>
      </c>
      <c r="D30" s="299">
        <v>28423</v>
      </c>
      <c r="E30" s="299">
        <v>28805</v>
      </c>
      <c r="F30" s="299">
        <v>56012</v>
      </c>
      <c r="G30" s="300">
        <v>27539</v>
      </c>
      <c r="H30" s="300">
        <v>28473</v>
      </c>
      <c r="I30" s="299">
        <v>1216</v>
      </c>
      <c r="J30" s="307">
        <v>884</v>
      </c>
      <c r="K30" s="307">
        <v>332</v>
      </c>
      <c r="L30" s="302">
        <v>2.107060903584998</v>
      </c>
      <c r="M30" s="308">
        <v>17584</v>
      </c>
      <c r="N30" s="309">
        <v>51.1</v>
      </c>
      <c r="O30" s="304">
        <v>156.4252771611228</v>
      </c>
      <c r="P30" s="310">
        <v>365.6189393</v>
      </c>
      <c r="Q30" s="306" t="s">
        <v>424</v>
      </c>
      <c r="U30" s="288"/>
      <c r="V30" s="288"/>
    </row>
    <row r="31" spans="1:22" s="10" customFormat="1" ht="21.75" customHeight="1">
      <c r="A31" s="298" t="s">
        <v>1501</v>
      </c>
      <c r="B31" s="299">
        <v>15668</v>
      </c>
      <c r="C31" s="299">
        <v>33324</v>
      </c>
      <c r="D31" s="299">
        <v>16666</v>
      </c>
      <c r="E31" s="299">
        <v>16658</v>
      </c>
      <c r="F31" s="299">
        <v>32753</v>
      </c>
      <c r="G31" s="300">
        <v>16389</v>
      </c>
      <c r="H31" s="300">
        <v>16364</v>
      </c>
      <c r="I31" s="81">
        <v>571</v>
      </c>
      <c r="J31" s="307">
        <v>277</v>
      </c>
      <c r="K31" s="307">
        <v>294</v>
      </c>
      <c r="L31" s="302">
        <v>2.090439111564973</v>
      </c>
      <c r="M31" s="308">
        <v>10329</v>
      </c>
      <c r="N31" s="309">
        <v>51.1</v>
      </c>
      <c r="O31" s="304">
        <v>68.34833359587297</v>
      </c>
      <c r="P31" s="310">
        <v>479.2021441</v>
      </c>
      <c r="Q31" s="306" t="s">
        <v>361</v>
      </c>
      <c r="U31" s="288"/>
      <c r="V31" s="288"/>
    </row>
    <row r="32" spans="1:22" s="10" customFormat="1" ht="21.75" customHeight="1">
      <c r="A32" s="298" t="s">
        <v>1502</v>
      </c>
      <c r="B32" s="299">
        <v>43555</v>
      </c>
      <c r="C32" s="299">
        <v>102075</v>
      </c>
      <c r="D32" s="299">
        <v>51152</v>
      </c>
      <c r="E32" s="299">
        <v>50923</v>
      </c>
      <c r="F32" s="299">
        <v>99971</v>
      </c>
      <c r="G32" s="300">
        <v>49769</v>
      </c>
      <c r="H32" s="300">
        <v>50202</v>
      </c>
      <c r="I32" s="299">
        <v>2104</v>
      </c>
      <c r="J32" s="301">
        <v>1383</v>
      </c>
      <c r="K32" s="307">
        <v>721</v>
      </c>
      <c r="L32" s="302">
        <v>2.2952818275743314</v>
      </c>
      <c r="M32" s="308">
        <v>21315</v>
      </c>
      <c r="N32" s="309">
        <v>44.6</v>
      </c>
      <c r="O32" s="304">
        <v>225.17073859387105</v>
      </c>
      <c r="P32" s="310">
        <v>443.988849</v>
      </c>
      <c r="Q32" s="306" t="s">
        <v>370</v>
      </c>
      <c r="U32" s="288"/>
      <c r="V32" s="288"/>
    </row>
    <row r="33" spans="1:22" s="10" customFormat="1" ht="21.75" customHeight="1">
      <c r="A33" s="298" t="s">
        <v>1503</v>
      </c>
      <c r="B33" s="299">
        <v>37251</v>
      </c>
      <c r="C33" s="299">
        <v>83371</v>
      </c>
      <c r="D33" s="299">
        <v>42183</v>
      </c>
      <c r="E33" s="299">
        <v>41188</v>
      </c>
      <c r="F33" s="299">
        <v>81339</v>
      </c>
      <c r="G33" s="300">
        <v>40827</v>
      </c>
      <c r="H33" s="300">
        <v>40512</v>
      </c>
      <c r="I33" s="299">
        <v>2032</v>
      </c>
      <c r="J33" s="301">
        <v>1356</v>
      </c>
      <c r="K33" s="307">
        <v>676</v>
      </c>
      <c r="L33" s="302">
        <v>2.183538696947733</v>
      </c>
      <c r="M33" s="308">
        <v>22006</v>
      </c>
      <c r="N33" s="309">
        <v>49.1</v>
      </c>
      <c r="O33" s="304">
        <v>149.91399198237173</v>
      </c>
      <c r="P33" s="310">
        <v>542.6221506</v>
      </c>
      <c r="Q33" s="306" t="s">
        <v>489</v>
      </c>
      <c r="U33" s="288"/>
      <c r="V33" s="288"/>
    </row>
    <row r="34" spans="1:22" s="10" customFormat="1" ht="21.75" customHeight="1">
      <c r="A34" s="298" t="s">
        <v>1504</v>
      </c>
      <c r="B34" s="299">
        <v>30617</v>
      </c>
      <c r="C34" s="299">
        <v>65157</v>
      </c>
      <c r="D34" s="299">
        <v>33154</v>
      </c>
      <c r="E34" s="299">
        <v>32003</v>
      </c>
      <c r="F34" s="299">
        <v>63900</v>
      </c>
      <c r="G34" s="300">
        <v>32260</v>
      </c>
      <c r="H34" s="300">
        <v>31640</v>
      </c>
      <c r="I34" s="299">
        <v>1257</v>
      </c>
      <c r="J34" s="307">
        <v>894</v>
      </c>
      <c r="K34" s="307">
        <v>363</v>
      </c>
      <c r="L34" s="302">
        <v>2.0870758075578926</v>
      </c>
      <c r="M34" s="308">
        <v>16868</v>
      </c>
      <c r="N34" s="309">
        <v>48.6</v>
      </c>
      <c r="O34" s="304">
        <v>123.82888555343611</v>
      </c>
      <c r="P34" s="310">
        <v>515.7807481</v>
      </c>
      <c r="Q34" s="306" t="s">
        <v>87</v>
      </c>
      <c r="U34" s="288"/>
      <c r="V34" s="288"/>
    </row>
    <row r="35" spans="1:17" ht="3" customHeight="1">
      <c r="A35" s="313"/>
      <c r="B35" s="314"/>
      <c r="C35" s="315"/>
      <c r="D35" s="315"/>
      <c r="E35" s="315"/>
      <c r="F35" s="315"/>
      <c r="G35" s="315"/>
      <c r="H35" s="315"/>
      <c r="I35" s="315"/>
      <c r="J35" s="315"/>
      <c r="K35" s="315"/>
      <c r="L35" s="225"/>
      <c r="M35" s="316"/>
      <c r="N35" s="316"/>
      <c r="O35" s="317"/>
      <c r="P35" s="318"/>
      <c r="Q35" s="319"/>
    </row>
    <row r="36" spans="1:17" ht="9.75" customHeight="1">
      <c r="A36" s="1"/>
      <c r="B36" s="320"/>
      <c r="C36" s="321"/>
      <c r="D36" s="321"/>
      <c r="E36" s="321"/>
      <c r="F36" s="321"/>
      <c r="G36" s="321"/>
      <c r="H36" s="321"/>
      <c r="I36" s="321"/>
      <c r="J36" s="321"/>
      <c r="K36" s="321"/>
      <c r="L36" s="169"/>
      <c r="M36" s="322"/>
      <c r="N36" s="322"/>
      <c r="O36" s="323"/>
      <c r="P36" s="324"/>
      <c r="Q36" s="287"/>
    </row>
    <row r="37" spans="1:16" ht="12" customHeight="1">
      <c r="A37" s="233" t="s">
        <v>1645</v>
      </c>
      <c r="B37" s="231"/>
      <c r="C37" s="231"/>
      <c r="D37" s="231"/>
      <c r="E37" s="231"/>
      <c r="F37" s="231"/>
      <c r="G37" s="231"/>
      <c r="H37" s="231"/>
      <c r="I37" s="234" t="s">
        <v>29</v>
      </c>
      <c r="L37" s="2"/>
      <c r="M37" s="234"/>
      <c r="N37" s="234"/>
      <c r="O37" s="2"/>
      <c r="P37" s="2"/>
    </row>
    <row r="38" spans="1:29" ht="12" customHeight="1">
      <c r="A38" s="233" t="s">
        <v>1048</v>
      </c>
      <c r="B38" s="231"/>
      <c r="C38" s="231"/>
      <c r="D38" s="325"/>
      <c r="E38" s="325"/>
      <c r="F38" s="325"/>
      <c r="G38" s="325"/>
      <c r="H38" s="325"/>
      <c r="I38" s="234" t="s">
        <v>1049</v>
      </c>
      <c r="J38" s="326"/>
      <c r="K38" s="326"/>
      <c r="L38" s="234"/>
      <c r="M38" s="2"/>
      <c r="N38" s="2"/>
      <c r="O38" s="234"/>
      <c r="P38" s="326"/>
      <c r="AC38" s="287"/>
    </row>
    <row r="39" spans="1:29" ht="12" customHeight="1">
      <c r="A39" s="233" t="s">
        <v>1540</v>
      </c>
      <c r="B39" s="231"/>
      <c r="C39" s="231"/>
      <c r="D39" s="325"/>
      <c r="E39" s="325"/>
      <c r="F39" s="325"/>
      <c r="G39" s="325"/>
      <c r="H39" s="325"/>
      <c r="I39" s="234" t="s">
        <v>1548</v>
      </c>
      <c r="J39" s="326"/>
      <c r="K39" s="326"/>
      <c r="L39" s="234"/>
      <c r="M39" s="2"/>
      <c r="N39" s="2"/>
      <c r="O39" s="234"/>
      <c r="P39" s="326"/>
      <c r="AC39" s="287"/>
    </row>
    <row r="40" spans="1:15" ht="12" customHeight="1">
      <c r="A40" s="231" t="s">
        <v>1546</v>
      </c>
      <c r="B40" s="327"/>
      <c r="C40" s="328"/>
      <c r="D40" s="328"/>
      <c r="E40" s="328"/>
      <c r="F40" s="328"/>
      <c r="G40" s="328"/>
      <c r="H40" s="328"/>
      <c r="I40" s="232" t="s">
        <v>1547</v>
      </c>
      <c r="O40" s="234"/>
    </row>
    <row r="41" spans="1:17" ht="12.75" customHeight="1">
      <c r="A41" s="231"/>
      <c r="B41" s="287"/>
      <c r="C41" s="2"/>
      <c r="D41" s="2"/>
      <c r="E41" s="2"/>
      <c r="F41" s="2"/>
      <c r="G41" s="2"/>
      <c r="H41" s="2"/>
      <c r="L41" s="169"/>
      <c r="M41" s="169"/>
      <c r="N41" s="169"/>
      <c r="O41" s="2"/>
      <c r="P41" s="331"/>
      <c r="Q41" s="332"/>
    </row>
    <row r="42" spans="2:16" ht="12">
      <c r="B42" s="287"/>
      <c r="C42" s="2"/>
      <c r="D42" s="2"/>
      <c r="E42" s="2"/>
      <c r="F42" s="2"/>
      <c r="G42" s="2"/>
      <c r="H42" s="2"/>
      <c r="L42" s="169"/>
      <c r="M42" s="169"/>
      <c r="N42" s="169"/>
      <c r="O42" s="2"/>
      <c r="P42" s="331"/>
    </row>
  </sheetData>
  <sheetProtection/>
  <mergeCells count="6">
    <mergeCell ref="C7:H7"/>
    <mergeCell ref="I7:K7"/>
    <mergeCell ref="I3:Q3"/>
    <mergeCell ref="M8:M10"/>
    <mergeCell ref="L7:L8"/>
    <mergeCell ref="A3:H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</sheetPr>
  <dimension ref="A1:P44"/>
  <sheetViews>
    <sheetView view="pageBreakPreview" zoomScaleNormal="90" zoomScaleSheetLayoutView="100" zoomScalePageLayoutView="0" workbookViewId="0" topLeftCell="A1">
      <pane xSplit="1" ySplit="10" topLeftCell="B11" activePane="bottomRight" state="frozen"/>
      <selection pane="topLeft" activeCell="E27" sqref="E27"/>
      <selection pane="topRight" activeCell="A1" sqref="A1"/>
      <selection pane="bottomLeft" activeCell="A1" sqref="A1"/>
      <selection pane="bottomRight" activeCell="C24" sqref="C24"/>
    </sheetView>
  </sheetViews>
  <sheetFormatPr defaultColWidth="7.99609375" defaultRowHeight="13.5"/>
  <cols>
    <col min="1" max="1" width="11.6640625" style="236" customWidth="1"/>
    <col min="2" max="3" width="27.99609375" style="236" customWidth="1"/>
    <col min="4" max="5" width="25.77734375" style="236" customWidth="1"/>
    <col min="6" max="6" width="16.10546875" style="236" customWidth="1"/>
    <col min="7" max="16384" width="7.99609375" style="236" customWidth="1"/>
  </cols>
  <sheetData>
    <row r="1" spans="1:6" s="404" customFormat="1" ht="11.25">
      <c r="A1" s="125" t="s">
        <v>1917</v>
      </c>
      <c r="B1" s="402"/>
      <c r="C1" s="402"/>
      <c r="D1" s="402"/>
      <c r="E1" s="402"/>
      <c r="F1" s="1038" t="s">
        <v>1918</v>
      </c>
    </row>
    <row r="2" spans="2:6" s="2" customFormat="1" ht="12">
      <c r="B2" s="133"/>
      <c r="C2" s="133"/>
      <c r="D2" s="133"/>
      <c r="E2" s="133"/>
      <c r="F2" s="133"/>
    </row>
    <row r="3" spans="1:6" s="131" customFormat="1" ht="21.75" customHeight="1">
      <c r="A3" s="1276" t="s">
        <v>401</v>
      </c>
      <c r="B3" s="1276"/>
      <c r="C3" s="1276"/>
      <c r="D3" s="1276" t="s">
        <v>1307</v>
      </c>
      <c r="E3" s="1276"/>
      <c r="F3" s="1276"/>
    </row>
    <row r="4" spans="1:6" s="131" customFormat="1" ht="12.75" customHeight="1">
      <c r="A4" s="1276"/>
      <c r="B4" s="1276"/>
      <c r="C4" s="1276"/>
      <c r="D4" s="1276"/>
      <c r="E4" s="1276"/>
      <c r="F4" s="1276"/>
    </row>
    <row r="5" spans="1:6" s="2" customFormat="1" ht="12.75" customHeight="1">
      <c r="A5" s="135" t="s">
        <v>1208</v>
      </c>
      <c r="B5" s="137"/>
      <c r="C5" s="137"/>
      <c r="D5" s="137"/>
      <c r="E5" s="137"/>
      <c r="F5" s="139" t="s">
        <v>1209</v>
      </c>
    </row>
    <row r="6" spans="1:6" s="2" customFormat="1" ht="6" customHeight="1">
      <c r="A6" s="1078"/>
      <c r="B6" s="541"/>
      <c r="C6" s="1079"/>
      <c r="D6" s="540"/>
      <c r="E6" s="540"/>
      <c r="F6" s="540"/>
    </row>
    <row r="7" spans="1:6" s="2" customFormat="1" ht="12">
      <c r="A7" s="547" t="s">
        <v>1824</v>
      </c>
      <c r="B7" s="1080" t="s">
        <v>1214</v>
      </c>
      <c r="C7" s="1081" t="s">
        <v>1205</v>
      </c>
      <c r="D7" s="1082" t="s">
        <v>1206</v>
      </c>
      <c r="E7" s="1081" t="s">
        <v>1207</v>
      </c>
      <c r="F7" s="80" t="s">
        <v>121</v>
      </c>
    </row>
    <row r="8" spans="1:5" s="2" customFormat="1" ht="14.25" customHeight="1">
      <c r="A8" s="1083"/>
      <c r="B8" s="1429" t="s">
        <v>1379</v>
      </c>
      <c r="C8" s="1429" t="s">
        <v>1380</v>
      </c>
      <c r="D8" s="1429" t="s">
        <v>1381</v>
      </c>
      <c r="E8" s="1429" t="s">
        <v>1382</v>
      </c>
    </row>
    <row r="9" spans="1:6" s="2" customFormat="1" ht="12">
      <c r="A9" s="547" t="s">
        <v>1825</v>
      </c>
      <c r="B9" s="1429"/>
      <c r="C9" s="1429"/>
      <c r="D9" s="1429"/>
      <c r="E9" s="1429"/>
      <c r="F9" s="88" t="s">
        <v>140</v>
      </c>
    </row>
    <row r="10" spans="1:6" s="2" customFormat="1" ht="3" customHeight="1">
      <c r="A10" s="1084"/>
      <c r="B10" s="551"/>
      <c r="C10" s="1085"/>
      <c r="D10" s="1085"/>
      <c r="E10" s="1085"/>
      <c r="F10" s="1086"/>
    </row>
    <row r="11" spans="1:6" s="2" customFormat="1" ht="19.5" customHeight="1" hidden="1">
      <c r="A11" s="203" t="s">
        <v>164</v>
      </c>
      <c r="B11" s="1087">
        <v>12633</v>
      </c>
      <c r="C11" s="1087">
        <v>1473</v>
      </c>
      <c r="D11" s="1087">
        <v>10477</v>
      </c>
      <c r="E11" s="1088">
        <v>180</v>
      </c>
      <c r="F11" s="1089" t="s">
        <v>164</v>
      </c>
    </row>
    <row r="12" spans="1:6" s="2" customFormat="1" ht="18" customHeight="1">
      <c r="A12" s="203" t="s">
        <v>137</v>
      </c>
      <c r="B12" s="1087">
        <v>13185</v>
      </c>
      <c r="C12" s="1087">
        <v>1330</v>
      </c>
      <c r="D12" s="1087">
        <v>11180</v>
      </c>
      <c r="E12" s="1088">
        <v>137</v>
      </c>
      <c r="F12" s="205" t="s">
        <v>137</v>
      </c>
    </row>
    <row r="13" spans="1:6" s="2" customFormat="1" ht="18" customHeight="1">
      <c r="A13" s="203" t="s">
        <v>603</v>
      </c>
      <c r="B13" s="1087">
        <v>13216</v>
      </c>
      <c r="C13" s="1087">
        <v>1154</v>
      </c>
      <c r="D13" s="1087">
        <v>11233</v>
      </c>
      <c r="E13" s="1088">
        <v>134</v>
      </c>
      <c r="F13" s="205" t="s">
        <v>603</v>
      </c>
    </row>
    <row r="14" spans="1:6" s="2" customFormat="1" ht="18" customHeight="1">
      <c r="A14" s="203" t="s">
        <v>611</v>
      </c>
      <c r="B14" s="1087">
        <v>12849</v>
      </c>
      <c r="C14" s="1087">
        <v>1061</v>
      </c>
      <c r="D14" s="1087">
        <v>10842</v>
      </c>
      <c r="E14" s="1088">
        <v>189</v>
      </c>
      <c r="F14" s="205" t="s">
        <v>611</v>
      </c>
    </row>
    <row r="15" spans="1:6" s="1090" customFormat="1" ht="18" customHeight="1">
      <c r="A15" s="203" t="s">
        <v>666</v>
      </c>
      <c r="B15" s="555" t="s">
        <v>1310</v>
      </c>
      <c r="C15" s="1087">
        <v>868</v>
      </c>
      <c r="D15" s="555" t="s">
        <v>1311</v>
      </c>
      <c r="E15" s="1088">
        <v>181</v>
      </c>
      <c r="F15" s="205" t="s">
        <v>666</v>
      </c>
    </row>
    <row r="16" spans="1:6" s="557" customFormat="1" ht="18" customHeight="1">
      <c r="A16" s="203" t="s">
        <v>682</v>
      </c>
      <c r="B16" s="1087">
        <v>12040</v>
      </c>
      <c r="C16" s="1087">
        <v>779</v>
      </c>
      <c r="D16" s="1087">
        <v>10381</v>
      </c>
      <c r="E16" s="1088">
        <v>155</v>
      </c>
      <c r="F16" s="205" t="s">
        <v>682</v>
      </c>
    </row>
    <row r="17" spans="1:6" s="557" customFormat="1" ht="18" customHeight="1">
      <c r="A17" s="203">
        <v>2015</v>
      </c>
      <c r="B17" s="1087">
        <v>12331</v>
      </c>
      <c r="C17" s="1087">
        <v>709</v>
      </c>
      <c r="D17" s="1087">
        <v>10785</v>
      </c>
      <c r="E17" s="1088">
        <v>163</v>
      </c>
      <c r="F17" s="205">
        <v>2015</v>
      </c>
    </row>
    <row r="18" spans="1:6" s="557" customFormat="1" ht="18" customHeight="1">
      <c r="A18" s="214">
        <v>2016</v>
      </c>
      <c r="B18" s="1091">
        <v>11792</v>
      </c>
      <c r="C18" s="1091">
        <v>695</v>
      </c>
      <c r="D18" s="1091">
        <v>10136</v>
      </c>
      <c r="E18" s="1092">
        <v>136</v>
      </c>
      <c r="F18" s="221">
        <v>2016</v>
      </c>
    </row>
    <row r="19" spans="1:6" s="2" customFormat="1" ht="23.25" customHeight="1">
      <c r="A19" s="1093" t="s">
        <v>1826</v>
      </c>
      <c r="B19" s="1094">
        <v>4262</v>
      </c>
      <c r="C19" s="1094">
        <v>176</v>
      </c>
      <c r="D19" s="1094">
        <v>3739</v>
      </c>
      <c r="E19" s="1095">
        <v>51</v>
      </c>
      <c r="F19" s="306" t="s">
        <v>485</v>
      </c>
    </row>
    <row r="20" spans="1:6" s="2" customFormat="1" ht="23.25" customHeight="1">
      <c r="A20" s="1093" t="s">
        <v>1827</v>
      </c>
      <c r="B20" s="1094">
        <v>403</v>
      </c>
      <c r="C20" s="1094">
        <v>36</v>
      </c>
      <c r="D20" s="1094">
        <v>410</v>
      </c>
      <c r="E20" s="1094">
        <v>9</v>
      </c>
      <c r="F20" s="306" t="s">
        <v>486</v>
      </c>
    </row>
    <row r="21" spans="1:6" s="2" customFormat="1" ht="23.25" customHeight="1">
      <c r="A21" s="1093" t="s">
        <v>1828</v>
      </c>
      <c r="B21" s="1094">
        <v>488</v>
      </c>
      <c r="C21" s="1094">
        <v>33</v>
      </c>
      <c r="D21" s="1094">
        <v>393</v>
      </c>
      <c r="E21" s="1096" t="s">
        <v>943</v>
      </c>
      <c r="F21" s="306" t="s">
        <v>487</v>
      </c>
    </row>
    <row r="22" spans="1:6" s="2" customFormat="1" ht="23.25" customHeight="1">
      <c r="A22" s="1093" t="s">
        <v>1829</v>
      </c>
      <c r="B22" s="1094">
        <v>1973</v>
      </c>
      <c r="C22" s="1094">
        <v>115</v>
      </c>
      <c r="D22" s="1094">
        <v>1707</v>
      </c>
      <c r="E22" s="1094">
        <v>25</v>
      </c>
      <c r="F22" s="306" t="s">
        <v>192</v>
      </c>
    </row>
    <row r="23" spans="1:6" s="2" customFormat="1" ht="23.25" customHeight="1">
      <c r="A23" s="1093" t="s">
        <v>1830</v>
      </c>
      <c r="B23" s="1094">
        <v>1007</v>
      </c>
      <c r="C23" s="1094">
        <v>48</v>
      </c>
      <c r="D23" s="1094">
        <v>891</v>
      </c>
      <c r="E23" s="1094">
        <v>11</v>
      </c>
      <c r="F23" s="306" t="s">
        <v>488</v>
      </c>
    </row>
    <row r="24" spans="1:6" s="2" customFormat="1" ht="23.25" customHeight="1">
      <c r="A24" s="1093" t="s">
        <v>1831</v>
      </c>
      <c r="B24" s="1094">
        <v>529</v>
      </c>
      <c r="C24" s="1094">
        <v>32</v>
      </c>
      <c r="D24" s="1094">
        <v>475</v>
      </c>
      <c r="E24" s="1094">
        <v>12</v>
      </c>
      <c r="F24" s="306" t="s">
        <v>62</v>
      </c>
    </row>
    <row r="25" spans="1:6" s="2" customFormat="1" ht="23.25" customHeight="1">
      <c r="A25" s="1093" t="s">
        <v>1832</v>
      </c>
      <c r="B25" s="1097">
        <v>171</v>
      </c>
      <c r="C25" s="556">
        <v>9</v>
      </c>
      <c r="D25" s="1097">
        <v>130</v>
      </c>
      <c r="E25" s="1098" t="s">
        <v>943</v>
      </c>
      <c r="F25" s="311" t="s">
        <v>94</v>
      </c>
    </row>
    <row r="26" spans="1:6" s="2" customFormat="1" ht="23.25" customHeight="1">
      <c r="A26" s="1093" t="s">
        <v>1833</v>
      </c>
      <c r="B26" s="1094">
        <v>1124</v>
      </c>
      <c r="C26" s="1094">
        <v>68</v>
      </c>
      <c r="D26" s="1094">
        <v>797</v>
      </c>
      <c r="E26" s="1099" t="s">
        <v>943</v>
      </c>
      <c r="F26" s="311" t="s">
        <v>1489</v>
      </c>
    </row>
    <row r="27" spans="1:6" s="2" customFormat="1" ht="23.25" customHeight="1">
      <c r="A27" s="1093" t="s">
        <v>1834</v>
      </c>
      <c r="B27" s="1094">
        <v>197</v>
      </c>
      <c r="C27" s="1094">
        <v>16</v>
      </c>
      <c r="D27" s="1094">
        <v>169</v>
      </c>
      <c r="E27" s="1096" t="s">
        <v>943</v>
      </c>
      <c r="F27" s="306" t="s">
        <v>66</v>
      </c>
    </row>
    <row r="28" spans="1:6" s="2" customFormat="1" ht="23.25" customHeight="1">
      <c r="A28" s="1093" t="s">
        <v>1835</v>
      </c>
      <c r="B28" s="1094">
        <v>237</v>
      </c>
      <c r="C28" s="1094">
        <v>22</v>
      </c>
      <c r="D28" s="1094">
        <v>213</v>
      </c>
      <c r="E28" s="1096" t="s">
        <v>943</v>
      </c>
      <c r="F28" s="306" t="s">
        <v>75</v>
      </c>
    </row>
    <row r="29" spans="1:6" s="2" customFormat="1" ht="23.25" customHeight="1">
      <c r="A29" s="1093" t="s">
        <v>1836</v>
      </c>
      <c r="B29" s="1094">
        <v>188</v>
      </c>
      <c r="C29" s="1094">
        <v>22</v>
      </c>
      <c r="D29" s="1094">
        <v>163</v>
      </c>
      <c r="E29" s="1096" t="s">
        <v>943</v>
      </c>
      <c r="F29" s="306" t="s">
        <v>424</v>
      </c>
    </row>
    <row r="30" spans="1:6" s="2" customFormat="1" ht="24" customHeight="1">
      <c r="A30" s="1093" t="s">
        <v>1837</v>
      </c>
      <c r="B30" s="1094">
        <v>115</v>
      </c>
      <c r="C30" s="1094">
        <v>16</v>
      </c>
      <c r="D30" s="1094">
        <v>86</v>
      </c>
      <c r="E30" s="1096" t="s">
        <v>943</v>
      </c>
      <c r="F30" s="311" t="s">
        <v>361</v>
      </c>
    </row>
    <row r="31" spans="1:6" s="2" customFormat="1" ht="24" customHeight="1">
      <c r="A31" s="1093" t="s">
        <v>1838</v>
      </c>
      <c r="B31" s="1094">
        <v>522</v>
      </c>
      <c r="C31" s="1094">
        <v>38</v>
      </c>
      <c r="D31" s="1094">
        <v>478</v>
      </c>
      <c r="E31" s="1096" t="s">
        <v>943</v>
      </c>
      <c r="F31" s="306" t="s">
        <v>370</v>
      </c>
    </row>
    <row r="32" spans="1:6" s="2" customFormat="1" ht="24" customHeight="1">
      <c r="A32" s="1093" t="s">
        <v>1839</v>
      </c>
      <c r="B32" s="1094">
        <v>306</v>
      </c>
      <c r="C32" s="1094">
        <v>36</v>
      </c>
      <c r="D32" s="1094">
        <v>258</v>
      </c>
      <c r="E32" s="1099" t="s">
        <v>943</v>
      </c>
      <c r="F32" s="306" t="s">
        <v>489</v>
      </c>
    </row>
    <row r="33" spans="1:6" s="2" customFormat="1" ht="24" customHeight="1">
      <c r="A33" s="1093" t="s">
        <v>1840</v>
      </c>
      <c r="B33" s="1100">
        <v>270</v>
      </c>
      <c r="C33" s="1094">
        <v>28</v>
      </c>
      <c r="D33" s="1094">
        <v>227</v>
      </c>
      <c r="E33" s="1099" t="s">
        <v>943</v>
      </c>
      <c r="F33" s="306" t="s">
        <v>87</v>
      </c>
    </row>
    <row r="34" spans="1:6" s="2" customFormat="1" ht="3" customHeight="1">
      <c r="A34" s="564"/>
      <c r="B34" s="1101"/>
      <c r="C34" s="1102"/>
      <c r="D34" s="1102"/>
      <c r="E34" s="1103"/>
      <c r="F34" s="1104"/>
    </row>
    <row r="35" spans="1:6" s="2" customFormat="1" ht="9.75" customHeight="1">
      <c r="A35" s="236"/>
      <c r="B35" s="1105"/>
      <c r="C35" s="1105"/>
      <c r="D35" s="1105"/>
      <c r="E35" s="1105"/>
      <c r="F35" s="1106"/>
    </row>
    <row r="36" spans="1:6" s="2" customFormat="1" ht="12" customHeight="1">
      <c r="A36" s="231" t="s">
        <v>1841</v>
      </c>
      <c r="B36" s="1105"/>
      <c r="C36" s="1105"/>
      <c r="D36" s="234" t="s">
        <v>1842</v>
      </c>
      <c r="E36" s="1107"/>
      <c r="F36" s="234"/>
    </row>
    <row r="37" spans="1:6" s="572" customFormat="1" ht="12" customHeight="1">
      <c r="A37" s="1108" t="s">
        <v>1353</v>
      </c>
      <c r="B37" s="1109"/>
      <c r="C37" s="1109"/>
      <c r="D37" s="1427" t="s">
        <v>1354</v>
      </c>
      <c r="E37" s="1427"/>
      <c r="F37" s="1427"/>
    </row>
    <row r="38" spans="1:6" s="572" customFormat="1" ht="12" customHeight="1">
      <c r="A38" s="1108"/>
      <c r="B38" s="1109"/>
      <c r="C38" s="1109"/>
      <c r="D38" s="1428" t="s">
        <v>1355</v>
      </c>
      <c r="E38" s="1428"/>
      <c r="F38" s="1428"/>
    </row>
    <row r="39" spans="1:16" ht="12" customHeight="1">
      <c r="A39" s="9" t="s">
        <v>1602</v>
      </c>
      <c r="B39" s="235"/>
      <c r="C39" s="235"/>
      <c r="D39" s="2" t="s">
        <v>1603</v>
      </c>
      <c r="E39" s="235"/>
      <c r="F39" s="235"/>
      <c r="G39" s="235"/>
      <c r="H39" s="235"/>
      <c r="J39" s="2"/>
      <c r="K39" s="2"/>
      <c r="L39" s="2"/>
      <c r="M39" s="2"/>
      <c r="N39" s="2"/>
      <c r="O39" s="2"/>
      <c r="P39" s="2"/>
    </row>
    <row r="40" spans="1:6" s="572" customFormat="1" ht="15" customHeight="1">
      <c r="A40" s="1108"/>
      <c r="B40" s="1109"/>
      <c r="D40" s="1387"/>
      <c r="E40" s="1387"/>
      <c r="F40" s="1387"/>
    </row>
    <row r="41" s="2" customFormat="1" ht="12" customHeight="1">
      <c r="F41" s="1110"/>
    </row>
    <row r="42" s="568" customFormat="1" ht="8.25">
      <c r="F42" s="1111"/>
    </row>
    <row r="43" s="568" customFormat="1" ht="8.25">
      <c r="F43" s="1111"/>
    </row>
    <row r="44" s="568" customFormat="1" ht="8.25">
      <c r="F44" s="1111"/>
    </row>
    <row r="45" s="568" customFormat="1" ht="8.25"/>
    <row r="46" s="568" customFormat="1" ht="8.25"/>
    <row r="47" ht="12.75" customHeight="1"/>
    <row r="48" ht="9.75" customHeight="1"/>
  </sheetData>
  <sheetProtection/>
  <mergeCells count="10">
    <mergeCell ref="D3:F3"/>
    <mergeCell ref="A4:F4"/>
    <mergeCell ref="D40:F40"/>
    <mergeCell ref="D37:F37"/>
    <mergeCell ref="D38:F38"/>
    <mergeCell ref="B8:B9"/>
    <mergeCell ref="C8:C9"/>
    <mergeCell ref="D8:D9"/>
    <mergeCell ref="E8:E9"/>
    <mergeCell ref="A3:C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3" max="3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</sheetPr>
  <dimension ref="A1:BJ55"/>
  <sheetViews>
    <sheetView view="pageBreakPreview" zoomScaleSheetLayoutView="100" zoomScalePageLayoutView="0" workbookViewId="0" topLeftCell="AB1">
      <selection activeCell="AJ1" sqref="AJ1"/>
    </sheetView>
  </sheetViews>
  <sheetFormatPr defaultColWidth="7.99609375" defaultRowHeight="13.5"/>
  <cols>
    <col min="1" max="1" width="5.5546875" style="837" customWidth="1"/>
    <col min="2" max="2" width="4.5546875" style="837" customWidth="1"/>
    <col min="3" max="3" width="3.99609375" style="837" customWidth="1"/>
    <col min="4" max="4" width="4.10546875" style="837" customWidth="1"/>
    <col min="5" max="6" width="3.99609375" style="837" customWidth="1"/>
    <col min="7" max="7" width="4.10546875" style="837" customWidth="1"/>
    <col min="8" max="9" width="3.99609375" style="837" customWidth="1"/>
    <col min="10" max="10" width="4.10546875" style="837" customWidth="1"/>
    <col min="11" max="13" width="4.3359375" style="837" customWidth="1"/>
    <col min="14" max="15" width="3.99609375" style="837" customWidth="1"/>
    <col min="16" max="16" width="4.10546875" style="837" customWidth="1"/>
    <col min="17" max="17" width="4.6640625" style="837" customWidth="1"/>
    <col min="18" max="19" width="4.5546875" style="837" customWidth="1"/>
    <col min="20" max="28" width="4.4453125" style="837" customWidth="1"/>
    <col min="29" max="29" width="4.77734375" style="837" customWidth="1"/>
    <col min="30" max="31" width="4.5546875" style="837" customWidth="1"/>
    <col min="32" max="32" width="6.3359375" style="837" customWidth="1"/>
    <col min="33" max="43" width="4.10546875" style="837" customWidth="1"/>
    <col min="44" max="47" width="3.99609375" style="837" customWidth="1"/>
    <col min="48" max="53" width="4.3359375" style="837" customWidth="1"/>
    <col min="54" max="54" width="5.3359375" style="837" customWidth="1"/>
    <col min="55" max="56" width="5.21484375" style="837" customWidth="1"/>
    <col min="57" max="61" width="4.3359375" style="837" customWidth="1"/>
    <col min="62" max="62" width="4.3359375" style="845" customWidth="1"/>
    <col min="63" max="16384" width="7.99609375" style="845" customWidth="1"/>
  </cols>
  <sheetData>
    <row r="1" spans="1:62" s="11" customFormat="1" ht="11.25" customHeight="1">
      <c r="A1" s="29" t="s">
        <v>1314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33" t="s">
        <v>1919</v>
      </c>
      <c r="AF1" s="29" t="s">
        <v>1315</v>
      </c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33" t="s">
        <v>1316</v>
      </c>
    </row>
    <row r="2" spans="1:62" s="10" customFormat="1" ht="12">
      <c r="A2" s="12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120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81"/>
    </row>
    <row r="3" spans="1:62" s="967" customFormat="1" ht="21.75" customHeight="1">
      <c r="A3" s="1320" t="s">
        <v>456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18" t="s">
        <v>58</v>
      </c>
      <c r="R3" s="1318"/>
      <c r="S3" s="1318"/>
      <c r="T3" s="1318"/>
      <c r="U3" s="1318"/>
      <c r="V3" s="1318"/>
      <c r="W3" s="1318"/>
      <c r="X3" s="1318"/>
      <c r="Y3" s="1318"/>
      <c r="Z3" s="1318"/>
      <c r="AA3" s="1318"/>
      <c r="AB3" s="1318"/>
      <c r="AC3" s="1318"/>
      <c r="AD3" s="1318"/>
      <c r="AE3" s="1318"/>
      <c r="AF3" s="1320" t="s">
        <v>1515</v>
      </c>
      <c r="AG3" s="1320"/>
      <c r="AH3" s="1320"/>
      <c r="AI3" s="1320"/>
      <c r="AJ3" s="1320"/>
      <c r="AK3" s="1320"/>
      <c r="AL3" s="1320"/>
      <c r="AM3" s="1320"/>
      <c r="AN3" s="1320"/>
      <c r="AO3" s="1320"/>
      <c r="AP3" s="1320"/>
      <c r="AQ3" s="1320"/>
      <c r="AR3" s="1320"/>
      <c r="AS3" s="1320"/>
      <c r="AT3" s="1320"/>
      <c r="AU3" s="1320"/>
      <c r="AV3" s="1318" t="s">
        <v>1517</v>
      </c>
      <c r="AW3" s="1318"/>
      <c r="AX3" s="1318"/>
      <c r="AY3" s="1318"/>
      <c r="AZ3" s="1318"/>
      <c r="BA3" s="1318"/>
      <c r="BB3" s="1318"/>
      <c r="BC3" s="1318"/>
      <c r="BD3" s="1318"/>
      <c r="BE3" s="1318"/>
      <c r="BF3" s="1318"/>
      <c r="BG3" s="1318"/>
      <c r="BH3" s="1318"/>
      <c r="BI3" s="1318"/>
      <c r="BJ3" s="1318"/>
    </row>
    <row r="4" spans="1:62" s="312" customFormat="1" ht="12.75" customHeight="1">
      <c r="A4" s="968"/>
      <c r="B4" s="968"/>
      <c r="C4" s="968"/>
      <c r="D4" s="968"/>
      <c r="E4" s="968"/>
      <c r="F4" s="968"/>
      <c r="G4" s="968"/>
      <c r="H4" s="968"/>
      <c r="I4" s="968"/>
      <c r="J4" s="968"/>
      <c r="K4" s="969"/>
      <c r="L4" s="969"/>
      <c r="M4" s="969"/>
      <c r="N4" s="969"/>
      <c r="O4" s="969"/>
      <c r="P4" s="969"/>
      <c r="Q4" s="969"/>
      <c r="R4" s="969"/>
      <c r="S4" s="969"/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  <c r="AF4" s="968"/>
      <c r="AG4" s="968"/>
      <c r="AH4" s="968"/>
      <c r="AI4" s="968"/>
      <c r="AJ4" s="968"/>
      <c r="AK4" s="968"/>
      <c r="AL4" s="968"/>
      <c r="AM4" s="968"/>
      <c r="AN4" s="968"/>
      <c r="AO4" s="968"/>
      <c r="AP4" s="969"/>
      <c r="AQ4" s="969"/>
      <c r="AR4" s="969"/>
      <c r="AS4" s="969"/>
      <c r="AT4" s="969"/>
      <c r="AU4" s="969"/>
      <c r="AV4" s="969"/>
      <c r="AW4" s="969"/>
      <c r="AX4" s="969"/>
      <c r="AY4" s="969"/>
      <c r="AZ4" s="969"/>
      <c r="BA4" s="969"/>
      <c r="BB4" s="969"/>
      <c r="BC4" s="969"/>
      <c r="BD4" s="969"/>
      <c r="BE4" s="969"/>
      <c r="BF4" s="969"/>
      <c r="BG4" s="969"/>
      <c r="BH4" s="969"/>
      <c r="BI4" s="969"/>
      <c r="BJ4" s="969"/>
    </row>
    <row r="5" spans="1:62" s="10" customFormat="1" ht="12.75" customHeight="1" thickBot="1">
      <c r="A5" s="36" t="s">
        <v>1604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1435" t="s">
        <v>1605</v>
      </c>
      <c r="AA5" s="1435"/>
      <c r="AB5" s="1435"/>
      <c r="AC5" s="1435"/>
      <c r="AD5" s="1435"/>
      <c r="AE5" s="1435"/>
      <c r="AF5" s="36" t="s">
        <v>1604</v>
      </c>
      <c r="AG5" s="37"/>
      <c r="AH5" s="37"/>
      <c r="AI5" s="40"/>
      <c r="AJ5" s="37"/>
      <c r="AK5" s="37"/>
      <c r="AL5" s="40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120"/>
      <c r="BE5" s="37"/>
      <c r="BF5" s="37"/>
      <c r="BG5" s="37"/>
      <c r="BH5" s="37"/>
      <c r="BI5" s="37"/>
      <c r="BJ5" s="40" t="s">
        <v>1605</v>
      </c>
    </row>
    <row r="6" spans="1:62" s="80" customFormat="1" ht="45.75" customHeight="1" thickTop="1">
      <c r="A6" s="298" t="s">
        <v>342</v>
      </c>
      <c r="B6" s="970" t="s">
        <v>194</v>
      </c>
      <c r="C6" s="971"/>
      <c r="D6" s="972"/>
      <c r="E6" s="1430" t="s">
        <v>452</v>
      </c>
      <c r="F6" s="1431"/>
      <c r="G6" s="1388"/>
      <c r="H6" s="970" t="s">
        <v>341</v>
      </c>
      <c r="I6" s="971"/>
      <c r="J6" s="972"/>
      <c r="K6" s="1430" t="s">
        <v>56</v>
      </c>
      <c r="L6" s="1431"/>
      <c r="M6" s="1388"/>
      <c r="N6" s="1430" t="s">
        <v>453</v>
      </c>
      <c r="O6" s="1431"/>
      <c r="P6" s="1388"/>
      <c r="Q6" s="970" t="s">
        <v>544</v>
      </c>
      <c r="R6" s="971"/>
      <c r="S6" s="972"/>
      <c r="T6" s="971" t="s">
        <v>545</v>
      </c>
      <c r="U6" s="971"/>
      <c r="V6" s="972"/>
      <c r="W6" s="1430" t="s">
        <v>454</v>
      </c>
      <c r="X6" s="1431"/>
      <c r="Y6" s="1388"/>
      <c r="Z6" s="1430" t="s">
        <v>455</v>
      </c>
      <c r="AA6" s="1431"/>
      <c r="AB6" s="1388"/>
      <c r="AC6" s="1430" t="s">
        <v>546</v>
      </c>
      <c r="AD6" s="1431"/>
      <c r="AE6" s="1431"/>
      <c r="AF6" s="1112" t="s">
        <v>127</v>
      </c>
      <c r="AG6" s="1430" t="s">
        <v>547</v>
      </c>
      <c r="AH6" s="1431"/>
      <c r="AI6" s="1388"/>
      <c r="AJ6" s="1430" t="s">
        <v>548</v>
      </c>
      <c r="AK6" s="1431"/>
      <c r="AL6" s="1388"/>
      <c r="AM6" s="1430" t="s">
        <v>457</v>
      </c>
      <c r="AN6" s="1411"/>
      <c r="AO6" s="1412"/>
      <c r="AP6" s="1430" t="s">
        <v>1356</v>
      </c>
      <c r="AQ6" s="1411"/>
      <c r="AR6" s="1412"/>
      <c r="AS6" s="1430" t="s">
        <v>458</v>
      </c>
      <c r="AT6" s="1411"/>
      <c r="AU6" s="1412"/>
      <c r="AV6" s="1430" t="s">
        <v>1364</v>
      </c>
      <c r="AW6" s="1411"/>
      <c r="AX6" s="1412"/>
      <c r="AY6" s="1430" t="s">
        <v>1363</v>
      </c>
      <c r="AZ6" s="1411"/>
      <c r="BA6" s="1412"/>
      <c r="BB6" s="1430" t="s">
        <v>1362</v>
      </c>
      <c r="BC6" s="1411"/>
      <c r="BD6" s="1412"/>
      <c r="BE6" s="1430" t="s">
        <v>8</v>
      </c>
      <c r="BF6" s="1411"/>
      <c r="BG6" s="1412"/>
      <c r="BH6" s="1430" t="s">
        <v>1359</v>
      </c>
      <c r="BI6" s="1411"/>
      <c r="BJ6" s="1411"/>
    </row>
    <row r="7" spans="1:62" s="80" customFormat="1" ht="54.75" customHeight="1">
      <c r="A7" s="783" t="s">
        <v>343</v>
      </c>
      <c r="B7" s="980" t="s">
        <v>104</v>
      </c>
      <c r="C7" s="747"/>
      <c r="D7" s="981"/>
      <c r="E7" s="1432" t="s">
        <v>12</v>
      </c>
      <c r="F7" s="1433"/>
      <c r="G7" s="1434"/>
      <c r="H7" s="1416" t="s">
        <v>543</v>
      </c>
      <c r="I7" s="1414"/>
      <c r="J7" s="1415"/>
      <c r="K7" s="1432" t="s">
        <v>3</v>
      </c>
      <c r="L7" s="1433"/>
      <c r="M7" s="1434"/>
      <c r="N7" s="1432" t="s">
        <v>41</v>
      </c>
      <c r="O7" s="1433"/>
      <c r="P7" s="1434"/>
      <c r="Q7" s="1432" t="s">
        <v>5</v>
      </c>
      <c r="R7" s="1433"/>
      <c r="S7" s="1434"/>
      <c r="T7" s="1432" t="s">
        <v>57</v>
      </c>
      <c r="U7" s="1433"/>
      <c r="V7" s="1434"/>
      <c r="W7" s="1432" t="s">
        <v>6</v>
      </c>
      <c r="X7" s="1433"/>
      <c r="Y7" s="1434"/>
      <c r="Z7" s="1432" t="s">
        <v>13</v>
      </c>
      <c r="AA7" s="1433"/>
      <c r="AB7" s="1434"/>
      <c r="AC7" s="1432" t="s">
        <v>1312</v>
      </c>
      <c r="AD7" s="1433"/>
      <c r="AE7" s="1433"/>
      <c r="AF7" s="298" t="s">
        <v>604</v>
      </c>
      <c r="AG7" s="1432" t="s">
        <v>30</v>
      </c>
      <c r="AH7" s="1433"/>
      <c r="AI7" s="1434"/>
      <c r="AJ7" s="1432" t="s">
        <v>7</v>
      </c>
      <c r="AK7" s="1414"/>
      <c r="AL7" s="1415"/>
      <c r="AM7" s="1432" t="s">
        <v>40</v>
      </c>
      <c r="AN7" s="1414"/>
      <c r="AO7" s="1415"/>
      <c r="AP7" s="1432" t="s">
        <v>60</v>
      </c>
      <c r="AQ7" s="1414"/>
      <c r="AR7" s="1415"/>
      <c r="AS7" s="1432" t="s">
        <v>31</v>
      </c>
      <c r="AT7" s="1414"/>
      <c r="AU7" s="1415"/>
      <c r="AV7" s="1432" t="s">
        <v>14</v>
      </c>
      <c r="AW7" s="1414"/>
      <c r="AX7" s="1415"/>
      <c r="AY7" s="1432" t="s">
        <v>27</v>
      </c>
      <c r="AZ7" s="1414"/>
      <c r="BA7" s="1415"/>
      <c r="BB7" s="1432" t="s">
        <v>2</v>
      </c>
      <c r="BC7" s="1414"/>
      <c r="BD7" s="1415"/>
      <c r="BE7" s="1432" t="s">
        <v>1</v>
      </c>
      <c r="BF7" s="1414"/>
      <c r="BG7" s="1415"/>
      <c r="BH7" s="1432" t="s">
        <v>15</v>
      </c>
      <c r="BI7" s="1414"/>
      <c r="BJ7" s="1414"/>
    </row>
    <row r="8" spans="1:62" s="80" customFormat="1" ht="15" customHeight="1">
      <c r="A8" s="298"/>
      <c r="B8" s="988" t="s">
        <v>317</v>
      </c>
      <c r="C8" s="988" t="s">
        <v>311</v>
      </c>
      <c r="D8" s="988" t="s">
        <v>312</v>
      </c>
      <c r="E8" s="988" t="s">
        <v>317</v>
      </c>
      <c r="F8" s="988" t="s">
        <v>311</v>
      </c>
      <c r="G8" s="988" t="s">
        <v>312</v>
      </c>
      <c r="H8" s="988" t="s">
        <v>317</v>
      </c>
      <c r="I8" s="988" t="s">
        <v>311</v>
      </c>
      <c r="J8" s="989" t="s">
        <v>312</v>
      </c>
      <c r="K8" s="988" t="s">
        <v>317</v>
      </c>
      <c r="L8" s="988" t="s">
        <v>311</v>
      </c>
      <c r="M8" s="988" t="s">
        <v>312</v>
      </c>
      <c r="N8" s="988" t="s">
        <v>317</v>
      </c>
      <c r="O8" s="988" t="s">
        <v>311</v>
      </c>
      <c r="P8" s="989" t="s">
        <v>312</v>
      </c>
      <c r="Q8" s="988" t="s">
        <v>317</v>
      </c>
      <c r="R8" s="988" t="s">
        <v>311</v>
      </c>
      <c r="S8" s="988" t="s">
        <v>312</v>
      </c>
      <c r="T8" s="988" t="s">
        <v>317</v>
      </c>
      <c r="U8" s="988" t="s">
        <v>311</v>
      </c>
      <c r="V8" s="988" t="s">
        <v>312</v>
      </c>
      <c r="W8" s="988" t="s">
        <v>317</v>
      </c>
      <c r="X8" s="988" t="s">
        <v>311</v>
      </c>
      <c r="Y8" s="989" t="s">
        <v>312</v>
      </c>
      <c r="Z8" s="988" t="s">
        <v>317</v>
      </c>
      <c r="AA8" s="988" t="s">
        <v>311</v>
      </c>
      <c r="AB8" s="989" t="s">
        <v>312</v>
      </c>
      <c r="AC8" s="988" t="s">
        <v>317</v>
      </c>
      <c r="AD8" s="988" t="s">
        <v>311</v>
      </c>
      <c r="AE8" s="988" t="s">
        <v>312</v>
      </c>
      <c r="AF8" s="298"/>
      <c r="AG8" s="988" t="s">
        <v>317</v>
      </c>
      <c r="AH8" s="988" t="s">
        <v>311</v>
      </c>
      <c r="AI8" s="988" t="s">
        <v>312</v>
      </c>
      <c r="AJ8" s="988" t="s">
        <v>317</v>
      </c>
      <c r="AK8" s="988" t="s">
        <v>311</v>
      </c>
      <c r="AL8" s="988" t="s">
        <v>312</v>
      </c>
      <c r="AM8" s="988" t="s">
        <v>317</v>
      </c>
      <c r="AN8" s="988" t="s">
        <v>311</v>
      </c>
      <c r="AO8" s="989" t="s">
        <v>312</v>
      </c>
      <c r="AP8" s="988" t="s">
        <v>317</v>
      </c>
      <c r="AQ8" s="988" t="s">
        <v>311</v>
      </c>
      <c r="AR8" s="988" t="s">
        <v>312</v>
      </c>
      <c r="AS8" s="988" t="s">
        <v>317</v>
      </c>
      <c r="AT8" s="988" t="s">
        <v>311</v>
      </c>
      <c r="AU8" s="989" t="s">
        <v>312</v>
      </c>
      <c r="AV8" s="988" t="s">
        <v>317</v>
      </c>
      <c r="AW8" s="988" t="s">
        <v>311</v>
      </c>
      <c r="AX8" s="989" t="s">
        <v>312</v>
      </c>
      <c r="AY8" s="988" t="s">
        <v>317</v>
      </c>
      <c r="AZ8" s="988" t="s">
        <v>311</v>
      </c>
      <c r="BA8" s="988" t="s">
        <v>312</v>
      </c>
      <c r="BB8" s="988" t="s">
        <v>317</v>
      </c>
      <c r="BC8" s="988" t="s">
        <v>311</v>
      </c>
      <c r="BD8" s="988" t="s">
        <v>312</v>
      </c>
      <c r="BE8" s="988" t="s">
        <v>317</v>
      </c>
      <c r="BF8" s="988" t="s">
        <v>311</v>
      </c>
      <c r="BG8" s="988" t="s">
        <v>312</v>
      </c>
      <c r="BH8" s="988" t="s">
        <v>317</v>
      </c>
      <c r="BI8" s="988" t="s">
        <v>311</v>
      </c>
      <c r="BJ8" s="1113" t="s">
        <v>312</v>
      </c>
    </row>
    <row r="9" spans="1:62" s="80" customFormat="1" ht="18" customHeight="1">
      <c r="A9" s="990"/>
      <c r="B9" s="1114" t="s">
        <v>161</v>
      </c>
      <c r="C9" s="1114" t="s">
        <v>167</v>
      </c>
      <c r="D9" s="1114" t="s">
        <v>168</v>
      </c>
      <c r="E9" s="1114" t="s">
        <v>161</v>
      </c>
      <c r="F9" s="1114" t="s">
        <v>167</v>
      </c>
      <c r="G9" s="1114" t="s">
        <v>168</v>
      </c>
      <c r="H9" s="1114" t="s">
        <v>161</v>
      </c>
      <c r="I9" s="1114" t="s">
        <v>167</v>
      </c>
      <c r="J9" s="1115" t="s">
        <v>168</v>
      </c>
      <c r="K9" s="1114" t="s">
        <v>161</v>
      </c>
      <c r="L9" s="1114" t="s">
        <v>167</v>
      </c>
      <c r="M9" s="1114" t="s">
        <v>168</v>
      </c>
      <c r="N9" s="1114" t="s">
        <v>161</v>
      </c>
      <c r="O9" s="1114" t="s">
        <v>167</v>
      </c>
      <c r="P9" s="1115" t="s">
        <v>168</v>
      </c>
      <c r="Q9" s="1114" t="s">
        <v>161</v>
      </c>
      <c r="R9" s="1114" t="s">
        <v>167</v>
      </c>
      <c r="S9" s="1114" t="s">
        <v>168</v>
      </c>
      <c r="T9" s="1114" t="s">
        <v>161</v>
      </c>
      <c r="U9" s="1114" t="s">
        <v>167</v>
      </c>
      <c r="V9" s="1114" t="s">
        <v>168</v>
      </c>
      <c r="W9" s="1114" t="s">
        <v>161</v>
      </c>
      <c r="X9" s="1114" t="s">
        <v>167</v>
      </c>
      <c r="Y9" s="1115" t="s">
        <v>168</v>
      </c>
      <c r="Z9" s="1114" t="s">
        <v>161</v>
      </c>
      <c r="AA9" s="1114" t="s">
        <v>167</v>
      </c>
      <c r="AB9" s="1115" t="s">
        <v>168</v>
      </c>
      <c r="AC9" s="1114" t="s">
        <v>161</v>
      </c>
      <c r="AD9" s="1114" t="s">
        <v>167</v>
      </c>
      <c r="AE9" s="1114" t="s">
        <v>168</v>
      </c>
      <c r="AF9" s="990"/>
      <c r="AG9" s="1116" t="s">
        <v>161</v>
      </c>
      <c r="AH9" s="1116" t="s">
        <v>167</v>
      </c>
      <c r="AI9" s="1116" t="s">
        <v>168</v>
      </c>
      <c r="AJ9" s="1116" t="s">
        <v>161</v>
      </c>
      <c r="AK9" s="1116" t="s">
        <v>167</v>
      </c>
      <c r="AL9" s="1116" t="s">
        <v>168</v>
      </c>
      <c r="AM9" s="1116" t="s">
        <v>161</v>
      </c>
      <c r="AN9" s="1116" t="s">
        <v>167</v>
      </c>
      <c r="AO9" s="1117" t="s">
        <v>168</v>
      </c>
      <c r="AP9" s="1116" t="s">
        <v>161</v>
      </c>
      <c r="AQ9" s="1116" t="s">
        <v>167</v>
      </c>
      <c r="AR9" s="1116" t="s">
        <v>168</v>
      </c>
      <c r="AS9" s="1116" t="s">
        <v>161</v>
      </c>
      <c r="AT9" s="1116" t="s">
        <v>167</v>
      </c>
      <c r="AU9" s="1117" t="s">
        <v>168</v>
      </c>
      <c r="AV9" s="1117" t="s">
        <v>161</v>
      </c>
      <c r="AW9" s="1116" t="s">
        <v>167</v>
      </c>
      <c r="AX9" s="1117" t="s">
        <v>168</v>
      </c>
      <c r="AY9" s="1116" t="s">
        <v>161</v>
      </c>
      <c r="AZ9" s="1116" t="s">
        <v>167</v>
      </c>
      <c r="BA9" s="1116" t="s">
        <v>168</v>
      </c>
      <c r="BB9" s="1116" t="s">
        <v>161</v>
      </c>
      <c r="BC9" s="1116" t="s">
        <v>167</v>
      </c>
      <c r="BD9" s="1116" t="s">
        <v>168</v>
      </c>
      <c r="BE9" s="1116" t="s">
        <v>161</v>
      </c>
      <c r="BF9" s="1116" t="s">
        <v>167</v>
      </c>
      <c r="BG9" s="1116" t="s">
        <v>168</v>
      </c>
      <c r="BH9" s="1116" t="s">
        <v>161</v>
      </c>
      <c r="BI9" s="1116" t="s">
        <v>167</v>
      </c>
      <c r="BJ9" s="1116" t="s">
        <v>1053</v>
      </c>
    </row>
    <row r="10" spans="1:62" s="792" customFormat="1" ht="16.5" customHeight="1" hidden="1">
      <c r="A10" s="1118">
        <v>2009</v>
      </c>
      <c r="B10" s="1119">
        <v>13555</v>
      </c>
      <c r="C10" s="1120">
        <v>7725</v>
      </c>
      <c r="D10" s="1120">
        <v>5830</v>
      </c>
      <c r="E10" s="1120">
        <v>243</v>
      </c>
      <c r="F10" s="1120">
        <v>147</v>
      </c>
      <c r="G10" s="1120">
        <v>96</v>
      </c>
      <c r="H10" s="1120">
        <v>3717</v>
      </c>
      <c r="I10" s="1120">
        <v>2411</v>
      </c>
      <c r="J10" s="1120">
        <v>1306</v>
      </c>
      <c r="K10" s="1120">
        <v>22</v>
      </c>
      <c r="L10" s="1120">
        <v>8</v>
      </c>
      <c r="M10" s="1120">
        <v>14</v>
      </c>
      <c r="N10" s="1120">
        <v>532</v>
      </c>
      <c r="O10" s="1120">
        <v>261</v>
      </c>
      <c r="P10" s="1120">
        <v>271</v>
      </c>
      <c r="Q10" s="1120">
        <v>372</v>
      </c>
      <c r="R10" s="1120">
        <v>145</v>
      </c>
      <c r="S10" s="1120">
        <v>227</v>
      </c>
      <c r="T10" s="1120">
        <v>297</v>
      </c>
      <c r="U10" s="1120">
        <v>154</v>
      </c>
      <c r="V10" s="1120">
        <v>143</v>
      </c>
      <c r="W10" s="1120">
        <v>0</v>
      </c>
      <c r="X10" s="1120">
        <v>0</v>
      </c>
      <c r="Y10" s="1120">
        <v>0</v>
      </c>
      <c r="Z10" s="1120">
        <v>0</v>
      </c>
      <c r="AA10" s="1120">
        <v>0</v>
      </c>
      <c r="AB10" s="1120">
        <v>0</v>
      </c>
      <c r="AC10" s="1120">
        <v>2953</v>
      </c>
      <c r="AD10" s="1120">
        <v>1380</v>
      </c>
      <c r="AE10" s="1120">
        <v>1573</v>
      </c>
      <c r="AF10" s="1118">
        <v>2009</v>
      </c>
      <c r="AG10" s="1119">
        <v>959</v>
      </c>
      <c r="AH10" s="1120">
        <v>609</v>
      </c>
      <c r="AI10" s="1120">
        <v>350</v>
      </c>
      <c r="AJ10" s="1120">
        <v>580</v>
      </c>
      <c r="AK10" s="1120">
        <v>418</v>
      </c>
      <c r="AL10" s="1120">
        <v>162</v>
      </c>
      <c r="AM10" s="1120">
        <v>9</v>
      </c>
      <c r="AN10" s="1120">
        <v>6</v>
      </c>
      <c r="AO10" s="1120">
        <v>3</v>
      </c>
      <c r="AP10" s="1120">
        <v>166</v>
      </c>
      <c r="AQ10" s="1120">
        <v>58</v>
      </c>
      <c r="AR10" s="1120">
        <v>108</v>
      </c>
      <c r="AS10" s="1120">
        <v>194</v>
      </c>
      <c r="AT10" s="1120">
        <v>105</v>
      </c>
      <c r="AU10" s="1120">
        <v>89</v>
      </c>
      <c r="AV10" s="1120">
        <v>7</v>
      </c>
      <c r="AW10" s="1120">
        <v>0</v>
      </c>
      <c r="AX10" s="1120">
        <v>7</v>
      </c>
      <c r="AY10" s="1120">
        <v>31</v>
      </c>
      <c r="AZ10" s="1120">
        <v>12</v>
      </c>
      <c r="BA10" s="1120">
        <v>19</v>
      </c>
      <c r="BB10" s="1120">
        <v>18</v>
      </c>
      <c r="BC10" s="1120">
        <v>5</v>
      </c>
      <c r="BD10" s="1120">
        <v>13</v>
      </c>
      <c r="BE10" s="1120">
        <v>1402</v>
      </c>
      <c r="BF10" s="1120">
        <v>597</v>
      </c>
      <c r="BG10" s="1120">
        <v>805</v>
      </c>
      <c r="BH10" s="1120">
        <v>2053</v>
      </c>
      <c r="BI10" s="1120">
        <v>1409</v>
      </c>
      <c r="BJ10" s="1120">
        <v>644</v>
      </c>
    </row>
    <row r="11" spans="1:62" s="792" customFormat="1" ht="16.5" customHeight="1">
      <c r="A11" s="1118">
        <v>2010</v>
      </c>
      <c r="B11" s="1121">
        <v>14014</v>
      </c>
      <c r="C11" s="1122">
        <v>7956</v>
      </c>
      <c r="D11" s="1122">
        <v>6058</v>
      </c>
      <c r="E11" s="1122">
        <v>279</v>
      </c>
      <c r="F11" s="1122">
        <v>172</v>
      </c>
      <c r="G11" s="1122">
        <v>107</v>
      </c>
      <c r="H11" s="1122">
        <v>3959</v>
      </c>
      <c r="I11" s="1122">
        <v>2543</v>
      </c>
      <c r="J11" s="1122">
        <v>1416</v>
      </c>
      <c r="K11" s="1122">
        <v>24</v>
      </c>
      <c r="L11" s="1122">
        <v>13</v>
      </c>
      <c r="M11" s="1122">
        <v>11</v>
      </c>
      <c r="N11" s="1122">
        <v>610</v>
      </c>
      <c r="O11" s="1122">
        <v>314</v>
      </c>
      <c r="P11" s="1122">
        <v>296</v>
      </c>
      <c r="Q11" s="1123">
        <v>345</v>
      </c>
      <c r="R11" s="1123">
        <v>123</v>
      </c>
      <c r="S11" s="1123">
        <v>222</v>
      </c>
      <c r="T11" s="1123">
        <v>303</v>
      </c>
      <c r="U11" s="1123">
        <v>150</v>
      </c>
      <c r="V11" s="1123">
        <v>153</v>
      </c>
      <c r="W11" s="1122">
        <v>0</v>
      </c>
      <c r="X11" s="1122">
        <v>0</v>
      </c>
      <c r="Y11" s="1122">
        <v>0</v>
      </c>
      <c r="Z11" s="1122">
        <v>0</v>
      </c>
      <c r="AA11" s="1122">
        <v>0</v>
      </c>
      <c r="AB11" s="1122">
        <v>0</v>
      </c>
      <c r="AC11" s="1123">
        <v>3028</v>
      </c>
      <c r="AD11" s="1123">
        <v>1420</v>
      </c>
      <c r="AE11" s="1123">
        <v>1608</v>
      </c>
      <c r="AF11" s="1118">
        <v>2010</v>
      </c>
      <c r="AG11" s="1124">
        <v>989</v>
      </c>
      <c r="AH11" s="1123">
        <v>639</v>
      </c>
      <c r="AI11" s="1123">
        <v>350</v>
      </c>
      <c r="AJ11" s="1123">
        <v>533</v>
      </c>
      <c r="AK11" s="1123">
        <v>375</v>
      </c>
      <c r="AL11" s="1123">
        <v>158</v>
      </c>
      <c r="AM11" s="1123">
        <v>25</v>
      </c>
      <c r="AN11" s="1123">
        <v>5</v>
      </c>
      <c r="AO11" s="1123">
        <v>20</v>
      </c>
      <c r="AP11" s="1123">
        <v>128</v>
      </c>
      <c r="AQ11" s="1123">
        <v>40</v>
      </c>
      <c r="AR11" s="1123">
        <v>88</v>
      </c>
      <c r="AS11" s="1123">
        <v>201</v>
      </c>
      <c r="AT11" s="1123">
        <v>105</v>
      </c>
      <c r="AU11" s="1123">
        <v>96</v>
      </c>
      <c r="AV11" s="1123">
        <v>8</v>
      </c>
      <c r="AW11" s="1122">
        <v>0</v>
      </c>
      <c r="AX11" s="1123">
        <v>8</v>
      </c>
      <c r="AY11" s="1123">
        <v>34</v>
      </c>
      <c r="AZ11" s="1123">
        <v>20</v>
      </c>
      <c r="BA11" s="1123">
        <v>14</v>
      </c>
      <c r="BB11" s="1123">
        <v>28</v>
      </c>
      <c r="BC11" s="1123">
        <v>18</v>
      </c>
      <c r="BD11" s="1123">
        <v>10</v>
      </c>
      <c r="BE11" s="1123">
        <v>1460</v>
      </c>
      <c r="BF11" s="1123">
        <v>606</v>
      </c>
      <c r="BG11" s="1123">
        <v>854</v>
      </c>
      <c r="BH11" s="1123">
        <v>2060</v>
      </c>
      <c r="BI11" s="1123">
        <v>1413</v>
      </c>
      <c r="BJ11" s="1123">
        <v>647</v>
      </c>
    </row>
    <row r="12" spans="1:62" s="792" customFormat="1" ht="16.5" customHeight="1">
      <c r="A12" s="1118">
        <v>2011</v>
      </c>
      <c r="B12" s="1121">
        <v>14025</v>
      </c>
      <c r="C12" s="1122">
        <v>7872</v>
      </c>
      <c r="D12" s="1122">
        <v>6153</v>
      </c>
      <c r="E12" s="1122">
        <v>335</v>
      </c>
      <c r="F12" s="1122">
        <v>192</v>
      </c>
      <c r="G12" s="1122">
        <v>143</v>
      </c>
      <c r="H12" s="1122">
        <v>3760</v>
      </c>
      <c r="I12" s="1122">
        <v>2402</v>
      </c>
      <c r="J12" s="1122">
        <v>1358</v>
      </c>
      <c r="K12" s="1122">
        <v>25</v>
      </c>
      <c r="L12" s="1122">
        <v>0</v>
      </c>
      <c r="M12" s="1122">
        <v>15</v>
      </c>
      <c r="N12" s="1122">
        <v>670</v>
      </c>
      <c r="O12" s="1122">
        <v>360</v>
      </c>
      <c r="P12" s="1122">
        <v>310</v>
      </c>
      <c r="Q12" s="1123">
        <v>359</v>
      </c>
      <c r="R12" s="1123">
        <v>141</v>
      </c>
      <c r="S12" s="1123">
        <v>218</v>
      </c>
      <c r="T12" s="1123">
        <v>360</v>
      </c>
      <c r="U12" s="1123">
        <v>181</v>
      </c>
      <c r="V12" s="1123">
        <v>179</v>
      </c>
      <c r="W12" s="1122">
        <v>0</v>
      </c>
      <c r="X12" s="1122">
        <v>0</v>
      </c>
      <c r="Y12" s="1122">
        <v>0</v>
      </c>
      <c r="Z12" s="1122">
        <v>0</v>
      </c>
      <c r="AA12" s="1122">
        <v>0</v>
      </c>
      <c r="AB12" s="1122">
        <v>0</v>
      </c>
      <c r="AC12" s="1123">
        <v>3159</v>
      </c>
      <c r="AD12" s="1123">
        <v>1424</v>
      </c>
      <c r="AE12" s="1123">
        <v>1735</v>
      </c>
      <c r="AF12" s="1118">
        <v>2011</v>
      </c>
      <c r="AG12" s="1124">
        <v>1108</v>
      </c>
      <c r="AH12" s="1123">
        <v>690</v>
      </c>
      <c r="AI12" s="1123">
        <v>418</v>
      </c>
      <c r="AJ12" s="1123">
        <v>585</v>
      </c>
      <c r="AK12" s="1123">
        <v>381</v>
      </c>
      <c r="AL12" s="1123">
        <v>204</v>
      </c>
      <c r="AM12" s="1123">
        <v>15</v>
      </c>
      <c r="AN12" s="1123">
        <v>6</v>
      </c>
      <c r="AO12" s="1123">
        <v>9</v>
      </c>
      <c r="AP12" s="1123">
        <v>128</v>
      </c>
      <c r="AQ12" s="1123">
        <v>32</v>
      </c>
      <c r="AR12" s="1123">
        <v>96</v>
      </c>
      <c r="AS12" s="1123">
        <v>162</v>
      </c>
      <c r="AT12" s="1123">
        <v>75</v>
      </c>
      <c r="AU12" s="1123">
        <v>87</v>
      </c>
      <c r="AV12" s="1123">
        <v>5</v>
      </c>
      <c r="AW12" s="1122">
        <v>0</v>
      </c>
      <c r="AX12" s="1123">
        <v>5</v>
      </c>
      <c r="AY12" s="1123">
        <v>37</v>
      </c>
      <c r="AZ12" s="1123">
        <v>23</v>
      </c>
      <c r="BA12" s="1123">
        <v>14</v>
      </c>
      <c r="BB12" s="1123">
        <v>18</v>
      </c>
      <c r="BC12" s="1123">
        <v>12</v>
      </c>
      <c r="BD12" s="1123">
        <v>6</v>
      </c>
      <c r="BE12" s="1123">
        <v>1283</v>
      </c>
      <c r="BF12" s="1123">
        <v>573</v>
      </c>
      <c r="BG12" s="1123">
        <v>710</v>
      </c>
      <c r="BH12" s="1123">
        <v>2016</v>
      </c>
      <c r="BI12" s="1123">
        <v>1370</v>
      </c>
      <c r="BJ12" s="1123">
        <v>646</v>
      </c>
    </row>
    <row r="13" spans="1:62" s="792" customFormat="1" ht="16.5" customHeight="1">
      <c r="A13" s="1118">
        <v>2012</v>
      </c>
      <c r="B13" s="1121" t="s">
        <v>944</v>
      </c>
      <c r="C13" s="1122" t="s">
        <v>945</v>
      </c>
      <c r="D13" s="1122" t="s">
        <v>946</v>
      </c>
      <c r="E13" s="1122">
        <v>391</v>
      </c>
      <c r="F13" s="1122">
        <v>221</v>
      </c>
      <c r="G13" s="1122">
        <v>170</v>
      </c>
      <c r="H13" s="1122" t="s">
        <v>947</v>
      </c>
      <c r="I13" s="1122" t="s">
        <v>948</v>
      </c>
      <c r="J13" s="1122" t="s">
        <v>949</v>
      </c>
      <c r="K13" s="1122">
        <v>30</v>
      </c>
      <c r="L13" s="1122">
        <v>13</v>
      </c>
      <c r="M13" s="1122">
        <v>17</v>
      </c>
      <c r="N13" s="1122">
        <v>559</v>
      </c>
      <c r="O13" s="1122">
        <v>267</v>
      </c>
      <c r="P13" s="1122">
        <v>292</v>
      </c>
      <c r="Q13" s="1123">
        <v>270</v>
      </c>
      <c r="R13" s="1123">
        <v>109</v>
      </c>
      <c r="S13" s="1123">
        <v>161</v>
      </c>
      <c r="T13" s="1123">
        <v>354</v>
      </c>
      <c r="U13" s="1123">
        <v>143</v>
      </c>
      <c r="V13" s="1123">
        <v>211</v>
      </c>
      <c r="W13" s="1122">
        <v>0</v>
      </c>
      <c r="X13" s="1122">
        <v>0</v>
      </c>
      <c r="Y13" s="1122">
        <v>0</v>
      </c>
      <c r="Z13" s="1122">
        <v>0</v>
      </c>
      <c r="AA13" s="1122">
        <v>0</v>
      </c>
      <c r="AB13" s="1122">
        <v>0</v>
      </c>
      <c r="AC13" s="1123" t="s">
        <v>950</v>
      </c>
      <c r="AD13" s="1123" t="s">
        <v>951</v>
      </c>
      <c r="AE13" s="1123" t="s">
        <v>952</v>
      </c>
      <c r="AF13" s="1118">
        <v>2012</v>
      </c>
      <c r="AG13" s="1124" t="s">
        <v>953</v>
      </c>
      <c r="AH13" s="1123">
        <v>794</v>
      </c>
      <c r="AI13" s="1123">
        <v>584</v>
      </c>
      <c r="AJ13" s="1123">
        <v>592</v>
      </c>
      <c r="AK13" s="1123">
        <v>394</v>
      </c>
      <c r="AL13" s="1123">
        <v>198</v>
      </c>
      <c r="AM13" s="1123">
        <v>22</v>
      </c>
      <c r="AN13" s="1123">
        <v>8</v>
      </c>
      <c r="AO13" s="1123">
        <v>14</v>
      </c>
      <c r="AP13" s="1123">
        <v>68</v>
      </c>
      <c r="AQ13" s="1123">
        <v>25</v>
      </c>
      <c r="AR13" s="1123">
        <v>43</v>
      </c>
      <c r="AS13" s="1123">
        <v>191</v>
      </c>
      <c r="AT13" s="1123">
        <v>88</v>
      </c>
      <c r="AU13" s="1123">
        <v>103</v>
      </c>
      <c r="AV13" s="1123">
        <v>2</v>
      </c>
      <c r="AW13" s="1122">
        <v>0</v>
      </c>
      <c r="AX13" s="1123">
        <v>2</v>
      </c>
      <c r="AY13" s="1123">
        <v>35</v>
      </c>
      <c r="AZ13" s="1123">
        <v>20</v>
      </c>
      <c r="BA13" s="1123">
        <v>15</v>
      </c>
      <c r="BB13" s="1123">
        <v>27</v>
      </c>
      <c r="BC13" s="1123">
        <v>14</v>
      </c>
      <c r="BD13" s="1123">
        <v>13</v>
      </c>
      <c r="BE13" s="1123" t="s">
        <v>954</v>
      </c>
      <c r="BF13" s="1123">
        <v>719</v>
      </c>
      <c r="BG13" s="1123">
        <v>990</v>
      </c>
      <c r="BH13" s="1123" t="s">
        <v>955</v>
      </c>
      <c r="BI13" s="1123" t="s">
        <v>956</v>
      </c>
      <c r="BJ13" s="1123">
        <v>562</v>
      </c>
    </row>
    <row r="14" spans="1:62" s="792" customFormat="1" ht="16.5" customHeight="1">
      <c r="A14" s="1118">
        <v>2013</v>
      </c>
      <c r="B14" s="1121">
        <v>13854</v>
      </c>
      <c r="C14" s="1122">
        <v>7728</v>
      </c>
      <c r="D14" s="1122">
        <v>6126</v>
      </c>
      <c r="E14" s="1122">
        <v>340</v>
      </c>
      <c r="F14" s="1122">
        <v>193</v>
      </c>
      <c r="G14" s="1122">
        <v>147</v>
      </c>
      <c r="H14" s="1122">
        <v>3702</v>
      </c>
      <c r="I14" s="1122">
        <v>2330</v>
      </c>
      <c r="J14" s="1122">
        <v>1372</v>
      </c>
      <c r="K14" s="1122">
        <v>39</v>
      </c>
      <c r="L14" s="1122">
        <v>17</v>
      </c>
      <c r="M14" s="1122">
        <v>22</v>
      </c>
      <c r="N14" s="1122">
        <v>527</v>
      </c>
      <c r="O14" s="1122">
        <v>264</v>
      </c>
      <c r="P14" s="1122">
        <v>263</v>
      </c>
      <c r="Q14" s="1123">
        <v>251</v>
      </c>
      <c r="R14" s="1123">
        <v>98</v>
      </c>
      <c r="S14" s="1123">
        <v>153</v>
      </c>
      <c r="T14" s="1123">
        <v>419</v>
      </c>
      <c r="U14" s="1123">
        <v>206</v>
      </c>
      <c r="V14" s="1123">
        <v>213</v>
      </c>
      <c r="W14" s="1122">
        <v>0</v>
      </c>
      <c r="X14" s="1122">
        <v>0</v>
      </c>
      <c r="Y14" s="1122">
        <v>0</v>
      </c>
      <c r="Z14" s="1122">
        <v>0</v>
      </c>
      <c r="AA14" s="1122">
        <v>0</v>
      </c>
      <c r="AB14" s="1122">
        <v>0</v>
      </c>
      <c r="AC14" s="1123">
        <v>2783</v>
      </c>
      <c r="AD14" s="1123">
        <v>1323</v>
      </c>
      <c r="AE14" s="1123">
        <v>1460</v>
      </c>
      <c r="AF14" s="1118">
        <v>2013</v>
      </c>
      <c r="AG14" s="1124">
        <v>1351</v>
      </c>
      <c r="AH14" s="1123">
        <v>759</v>
      </c>
      <c r="AI14" s="1123">
        <v>592</v>
      </c>
      <c r="AJ14" s="1123">
        <v>554</v>
      </c>
      <c r="AK14" s="1123">
        <v>381</v>
      </c>
      <c r="AL14" s="1123">
        <v>173</v>
      </c>
      <c r="AM14" s="1123">
        <v>25</v>
      </c>
      <c r="AN14" s="1123">
        <v>8</v>
      </c>
      <c r="AO14" s="1123">
        <v>17</v>
      </c>
      <c r="AP14" s="1123">
        <v>66</v>
      </c>
      <c r="AQ14" s="1123">
        <v>28</v>
      </c>
      <c r="AR14" s="1123">
        <v>38</v>
      </c>
      <c r="AS14" s="1123">
        <v>261</v>
      </c>
      <c r="AT14" s="1123">
        <v>120</v>
      </c>
      <c r="AU14" s="1123">
        <v>141</v>
      </c>
      <c r="AV14" s="1123">
        <v>4</v>
      </c>
      <c r="AW14" s="1122">
        <v>0</v>
      </c>
      <c r="AX14" s="1123">
        <v>4</v>
      </c>
      <c r="AY14" s="1123">
        <v>25</v>
      </c>
      <c r="AZ14" s="1123">
        <v>11</v>
      </c>
      <c r="BA14" s="1123">
        <v>14</v>
      </c>
      <c r="BB14" s="1123">
        <v>20</v>
      </c>
      <c r="BC14" s="1123">
        <v>9</v>
      </c>
      <c r="BD14" s="1123">
        <v>11</v>
      </c>
      <c r="BE14" s="1123">
        <v>1755</v>
      </c>
      <c r="BF14" s="1123">
        <v>777</v>
      </c>
      <c r="BG14" s="1123">
        <v>978</v>
      </c>
      <c r="BH14" s="1123">
        <v>1732</v>
      </c>
      <c r="BI14" s="1123">
        <v>1204</v>
      </c>
      <c r="BJ14" s="1123">
        <v>528</v>
      </c>
    </row>
    <row r="15" spans="1:62" s="10" customFormat="1" ht="16.5" customHeight="1">
      <c r="A15" s="206" t="s">
        <v>682</v>
      </c>
      <c r="B15" s="1121">
        <v>14149</v>
      </c>
      <c r="C15" s="1122">
        <v>7856</v>
      </c>
      <c r="D15" s="1122">
        <v>6293</v>
      </c>
      <c r="E15" s="1122">
        <v>375</v>
      </c>
      <c r="F15" s="1122">
        <v>194</v>
      </c>
      <c r="G15" s="1122">
        <v>181</v>
      </c>
      <c r="H15" s="1122">
        <v>3982</v>
      </c>
      <c r="I15" s="1122">
        <v>2503</v>
      </c>
      <c r="J15" s="1122">
        <v>1479</v>
      </c>
      <c r="K15" s="1122">
        <v>42</v>
      </c>
      <c r="L15" s="1122">
        <v>16</v>
      </c>
      <c r="M15" s="1122">
        <v>26</v>
      </c>
      <c r="N15" s="1122">
        <v>484</v>
      </c>
      <c r="O15" s="1122">
        <v>241</v>
      </c>
      <c r="P15" s="1122">
        <v>243</v>
      </c>
      <c r="Q15" s="1123">
        <v>242</v>
      </c>
      <c r="R15" s="1123">
        <v>101</v>
      </c>
      <c r="S15" s="1123">
        <v>141</v>
      </c>
      <c r="T15" s="1123">
        <v>391</v>
      </c>
      <c r="U15" s="1123">
        <v>166</v>
      </c>
      <c r="V15" s="1123">
        <v>225</v>
      </c>
      <c r="W15" s="1123" t="s">
        <v>687</v>
      </c>
      <c r="X15" s="1123" t="s">
        <v>687</v>
      </c>
      <c r="Y15" s="1123" t="s">
        <v>687</v>
      </c>
      <c r="Z15" s="1123" t="s">
        <v>687</v>
      </c>
      <c r="AA15" s="1123" t="s">
        <v>687</v>
      </c>
      <c r="AB15" s="1123" t="s">
        <v>687</v>
      </c>
      <c r="AC15" s="1123">
        <v>2829</v>
      </c>
      <c r="AD15" s="1123">
        <v>1328</v>
      </c>
      <c r="AE15" s="1123">
        <v>1501</v>
      </c>
      <c r="AF15" s="206">
        <v>2014</v>
      </c>
      <c r="AG15" s="1124">
        <v>1425</v>
      </c>
      <c r="AH15" s="1123">
        <v>863</v>
      </c>
      <c r="AI15" s="1123">
        <v>562</v>
      </c>
      <c r="AJ15" s="1123">
        <v>602</v>
      </c>
      <c r="AK15" s="1123">
        <v>398</v>
      </c>
      <c r="AL15" s="1123">
        <v>204</v>
      </c>
      <c r="AM15" s="1123">
        <v>31</v>
      </c>
      <c r="AN15" s="1123">
        <v>16</v>
      </c>
      <c r="AO15" s="1123">
        <v>15</v>
      </c>
      <c r="AP15" s="1123">
        <v>68</v>
      </c>
      <c r="AQ15" s="1123">
        <v>20</v>
      </c>
      <c r="AR15" s="1123">
        <v>48</v>
      </c>
      <c r="AS15" s="1123">
        <v>258</v>
      </c>
      <c r="AT15" s="1123">
        <v>113</v>
      </c>
      <c r="AU15" s="1123">
        <v>145</v>
      </c>
      <c r="AV15" s="1123">
        <v>3</v>
      </c>
      <c r="AW15" s="1123" t="s">
        <v>687</v>
      </c>
      <c r="AX15" s="1123">
        <v>3</v>
      </c>
      <c r="AY15" s="1123">
        <v>35</v>
      </c>
      <c r="AZ15" s="1123">
        <v>15</v>
      </c>
      <c r="BA15" s="1123">
        <v>20</v>
      </c>
      <c r="BB15" s="1123">
        <v>12</v>
      </c>
      <c r="BC15" s="1123">
        <v>9</v>
      </c>
      <c r="BD15" s="1123">
        <v>3</v>
      </c>
      <c r="BE15" s="1123">
        <v>1686</v>
      </c>
      <c r="BF15" s="1123">
        <v>720</v>
      </c>
      <c r="BG15" s="1123">
        <v>966</v>
      </c>
      <c r="BH15" s="1123">
        <v>1684</v>
      </c>
      <c r="BI15" s="1123">
        <v>1153</v>
      </c>
      <c r="BJ15" s="1123">
        <v>531</v>
      </c>
    </row>
    <row r="16" spans="1:62" s="10" customFormat="1" ht="16.5" customHeight="1">
      <c r="A16" s="206">
        <v>2015</v>
      </c>
      <c r="B16" s="1121">
        <v>14469</v>
      </c>
      <c r="C16" s="1122">
        <v>7970</v>
      </c>
      <c r="D16" s="1122">
        <v>6499</v>
      </c>
      <c r="E16" s="1122">
        <v>412</v>
      </c>
      <c r="F16" s="1122">
        <v>213</v>
      </c>
      <c r="G16" s="1122">
        <v>199</v>
      </c>
      <c r="H16" s="1122">
        <v>3850</v>
      </c>
      <c r="I16" s="1122">
        <v>2432</v>
      </c>
      <c r="J16" s="1122">
        <v>1418</v>
      </c>
      <c r="K16" s="1122">
        <v>39</v>
      </c>
      <c r="L16" s="1122">
        <v>15</v>
      </c>
      <c r="M16" s="1122">
        <v>24</v>
      </c>
      <c r="N16" s="1122">
        <v>487</v>
      </c>
      <c r="O16" s="1122">
        <v>232</v>
      </c>
      <c r="P16" s="1122">
        <v>255</v>
      </c>
      <c r="Q16" s="1123">
        <v>239</v>
      </c>
      <c r="R16" s="1123">
        <v>83</v>
      </c>
      <c r="S16" s="1123">
        <v>156</v>
      </c>
      <c r="T16" s="1123">
        <v>443</v>
      </c>
      <c r="U16" s="1123">
        <v>182</v>
      </c>
      <c r="V16" s="1123">
        <v>261</v>
      </c>
      <c r="W16" s="1123" t="s">
        <v>687</v>
      </c>
      <c r="X16" s="1123" t="s">
        <v>687</v>
      </c>
      <c r="Y16" s="1123" t="s">
        <v>687</v>
      </c>
      <c r="Z16" s="1123" t="s">
        <v>687</v>
      </c>
      <c r="AA16" s="1123" t="s">
        <v>687</v>
      </c>
      <c r="AB16" s="1123" t="s">
        <v>687</v>
      </c>
      <c r="AC16" s="1123">
        <v>2884</v>
      </c>
      <c r="AD16" s="1123">
        <v>1300</v>
      </c>
      <c r="AE16" s="1123">
        <v>1584</v>
      </c>
      <c r="AF16" s="206">
        <v>2015</v>
      </c>
      <c r="AG16" s="1124">
        <v>1671</v>
      </c>
      <c r="AH16" s="1123">
        <v>1012</v>
      </c>
      <c r="AI16" s="1123">
        <v>659</v>
      </c>
      <c r="AJ16" s="1123">
        <v>549</v>
      </c>
      <c r="AK16" s="1123">
        <v>351</v>
      </c>
      <c r="AL16" s="1123">
        <v>198</v>
      </c>
      <c r="AM16" s="1123">
        <v>27</v>
      </c>
      <c r="AN16" s="1123">
        <v>14</v>
      </c>
      <c r="AO16" s="1123">
        <v>13</v>
      </c>
      <c r="AP16" s="1123">
        <v>55</v>
      </c>
      <c r="AQ16" s="1123">
        <v>27</v>
      </c>
      <c r="AR16" s="1123">
        <v>28</v>
      </c>
      <c r="AS16" s="1123">
        <v>304</v>
      </c>
      <c r="AT16" s="1123">
        <v>139</v>
      </c>
      <c r="AU16" s="1123">
        <v>165</v>
      </c>
      <c r="AV16" s="1123">
        <v>3</v>
      </c>
      <c r="AW16" s="1123" t="s">
        <v>687</v>
      </c>
      <c r="AX16" s="1123">
        <v>3</v>
      </c>
      <c r="AY16" s="1123">
        <v>22</v>
      </c>
      <c r="AZ16" s="1123">
        <v>15</v>
      </c>
      <c r="BA16" s="1123">
        <v>7</v>
      </c>
      <c r="BB16" s="1123">
        <v>20</v>
      </c>
      <c r="BC16" s="1123">
        <v>11</v>
      </c>
      <c r="BD16" s="1123">
        <v>9</v>
      </c>
      <c r="BE16" s="1123">
        <v>1813</v>
      </c>
      <c r="BF16" s="1123">
        <v>823</v>
      </c>
      <c r="BG16" s="1123">
        <v>990</v>
      </c>
      <c r="BH16" s="1123">
        <v>1651</v>
      </c>
      <c r="BI16" s="1123">
        <v>1121</v>
      </c>
      <c r="BJ16" s="1123">
        <v>530</v>
      </c>
    </row>
    <row r="17" spans="1:62" s="312" customFormat="1" ht="16.5" customHeight="1">
      <c r="A17" s="214">
        <v>2016</v>
      </c>
      <c r="B17" s="1125">
        <v>14600</v>
      </c>
      <c r="C17" s="1126">
        <v>7975</v>
      </c>
      <c r="D17" s="1126">
        <v>6625</v>
      </c>
      <c r="E17" s="1126">
        <v>451</v>
      </c>
      <c r="F17" s="1126">
        <v>230</v>
      </c>
      <c r="G17" s="1126">
        <v>221</v>
      </c>
      <c r="H17" s="1126">
        <v>3795</v>
      </c>
      <c r="I17" s="1126">
        <v>2383</v>
      </c>
      <c r="J17" s="1126">
        <v>1412</v>
      </c>
      <c r="K17" s="1126">
        <v>34</v>
      </c>
      <c r="L17" s="1126">
        <v>11</v>
      </c>
      <c r="M17" s="1126">
        <v>23</v>
      </c>
      <c r="N17" s="1126">
        <v>446</v>
      </c>
      <c r="O17" s="1126">
        <v>227</v>
      </c>
      <c r="P17" s="1126">
        <v>219</v>
      </c>
      <c r="Q17" s="1126">
        <v>300</v>
      </c>
      <c r="R17" s="1126">
        <v>111</v>
      </c>
      <c r="S17" s="1126">
        <v>189</v>
      </c>
      <c r="T17" s="1126">
        <v>417</v>
      </c>
      <c r="U17" s="1126">
        <v>172</v>
      </c>
      <c r="V17" s="1126">
        <v>245</v>
      </c>
      <c r="W17" s="1126" t="s">
        <v>687</v>
      </c>
      <c r="X17" s="1126" t="s">
        <v>687</v>
      </c>
      <c r="Y17" s="1126" t="s">
        <v>687</v>
      </c>
      <c r="Z17" s="1126" t="s">
        <v>687</v>
      </c>
      <c r="AA17" s="1126" t="s">
        <v>687</v>
      </c>
      <c r="AB17" s="1126" t="s">
        <v>687</v>
      </c>
      <c r="AC17" s="1126">
        <v>2927</v>
      </c>
      <c r="AD17" s="1126">
        <v>1335</v>
      </c>
      <c r="AE17" s="1126">
        <v>1592</v>
      </c>
      <c r="AF17" s="214">
        <v>2016</v>
      </c>
      <c r="AG17" s="1125">
        <v>1781</v>
      </c>
      <c r="AH17" s="1126">
        <v>1045</v>
      </c>
      <c r="AI17" s="1126">
        <v>736</v>
      </c>
      <c r="AJ17" s="1126">
        <v>521</v>
      </c>
      <c r="AK17" s="1126">
        <v>323</v>
      </c>
      <c r="AL17" s="1126">
        <v>198</v>
      </c>
      <c r="AM17" s="1126">
        <v>30</v>
      </c>
      <c r="AN17" s="1126">
        <v>16</v>
      </c>
      <c r="AO17" s="1126">
        <v>14</v>
      </c>
      <c r="AP17" s="1126">
        <v>56</v>
      </c>
      <c r="AQ17" s="1126">
        <v>25</v>
      </c>
      <c r="AR17" s="1126">
        <v>31</v>
      </c>
      <c r="AS17" s="1126">
        <v>376</v>
      </c>
      <c r="AT17" s="1126">
        <v>159</v>
      </c>
      <c r="AU17" s="1126">
        <v>217</v>
      </c>
      <c r="AV17" s="1126">
        <v>1</v>
      </c>
      <c r="AW17" s="1126" t="s">
        <v>687</v>
      </c>
      <c r="AX17" s="1126">
        <v>1</v>
      </c>
      <c r="AY17" s="1126">
        <v>20</v>
      </c>
      <c r="AZ17" s="1126">
        <v>10</v>
      </c>
      <c r="BA17" s="1126">
        <v>10</v>
      </c>
      <c r="BB17" s="1126">
        <v>17</v>
      </c>
      <c r="BC17" s="1126">
        <v>7</v>
      </c>
      <c r="BD17" s="1126">
        <v>10</v>
      </c>
      <c r="BE17" s="1126">
        <v>1841</v>
      </c>
      <c r="BF17" s="1126">
        <v>836</v>
      </c>
      <c r="BG17" s="1126">
        <v>1005</v>
      </c>
      <c r="BH17" s="1126">
        <v>1587</v>
      </c>
      <c r="BI17" s="1126">
        <v>1085</v>
      </c>
      <c r="BJ17" s="1126">
        <v>502</v>
      </c>
    </row>
    <row r="18" spans="1:62" s="10" customFormat="1" ht="16.5" customHeight="1">
      <c r="A18" s="206" t="s">
        <v>1843</v>
      </c>
      <c r="B18" s="1124">
        <v>44</v>
      </c>
      <c r="C18" s="1123">
        <v>26</v>
      </c>
      <c r="D18" s="1123">
        <v>18</v>
      </c>
      <c r="E18" s="1123">
        <v>1</v>
      </c>
      <c r="F18" s="1123">
        <v>1</v>
      </c>
      <c r="G18" s="1123" t="s">
        <v>687</v>
      </c>
      <c r="H18" s="1123">
        <v>2</v>
      </c>
      <c r="I18" s="1123">
        <v>2</v>
      </c>
      <c r="J18" s="1123" t="s">
        <v>687</v>
      </c>
      <c r="K18" s="1123">
        <v>2</v>
      </c>
      <c r="L18" s="1123">
        <v>1</v>
      </c>
      <c r="M18" s="1123">
        <v>1</v>
      </c>
      <c r="N18" s="1123">
        <v>1</v>
      </c>
      <c r="O18" s="1123">
        <v>1</v>
      </c>
      <c r="P18" s="1123" t="s">
        <v>687</v>
      </c>
      <c r="Q18" s="1123" t="s">
        <v>687</v>
      </c>
      <c r="R18" s="1123" t="s">
        <v>687</v>
      </c>
      <c r="S18" s="1123" t="s">
        <v>687</v>
      </c>
      <c r="T18" s="1123">
        <v>1</v>
      </c>
      <c r="U18" s="1123">
        <v>1</v>
      </c>
      <c r="V18" s="1123" t="s">
        <v>687</v>
      </c>
      <c r="W18" s="1123" t="s">
        <v>687</v>
      </c>
      <c r="X18" s="1123" t="s">
        <v>687</v>
      </c>
      <c r="Y18" s="1123" t="s">
        <v>687</v>
      </c>
      <c r="Z18" s="1123" t="s">
        <v>687</v>
      </c>
      <c r="AA18" s="1123" t="s">
        <v>687</v>
      </c>
      <c r="AB18" s="1123" t="s">
        <v>687</v>
      </c>
      <c r="AC18" s="1123" t="s">
        <v>687</v>
      </c>
      <c r="AD18" s="1123" t="s">
        <v>687</v>
      </c>
      <c r="AE18" s="1123" t="s">
        <v>687</v>
      </c>
      <c r="AF18" s="1127" t="s">
        <v>344</v>
      </c>
      <c r="AG18" s="1124" t="s">
        <v>687</v>
      </c>
      <c r="AH18" s="1123" t="s">
        <v>687</v>
      </c>
      <c r="AI18" s="1123" t="s">
        <v>687</v>
      </c>
      <c r="AJ18" s="1123" t="s">
        <v>687</v>
      </c>
      <c r="AK18" s="1123" t="s">
        <v>687</v>
      </c>
      <c r="AL18" s="1123" t="s">
        <v>687</v>
      </c>
      <c r="AM18" s="1123" t="s">
        <v>687</v>
      </c>
      <c r="AN18" s="1123" t="s">
        <v>687</v>
      </c>
      <c r="AO18" s="1123" t="s">
        <v>687</v>
      </c>
      <c r="AP18" s="1123" t="s">
        <v>687</v>
      </c>
      <c r="AQ18" s="1123" t="s">
        <v>687</v>
      </c>
      <c r="AR18" s="1123" t="s">
        <v>687</v>
      </c>
      <c r="AS18" s="1123" t="s">
        <v>687</v>
      </c>
      <c r="AT18" s="1123" t="s">
        <v>687</v>
      </c>
      <c r="AU18" s="1123" t="s">
        <v>687</v>
      </c>
      <c r="AV18" s="1123" t="s">
        <v>687</v>
      </c>
      <c r="AW18" s="1123" t="s">
        <v>687</v>
      </c>
      <c r="AX18" s="1123" t="s">
        <v>687</v>
      </c>
      <c r="AY18" s="1123">
        <v>20</v>
      </c>
      <c r="AZ18" s="1123">
        <v>10</v>
      </c>
      <c r="BA18" s="1123">
        <v>10</v>
      </c>
      <c r="BB18" s="1123">
        <v>9</v>
      </c>
      <c r="BC18" s="1123">
        <v>4</v>
      </c>
      <c r="BD18" s="1123">
        <v>5</v>
      </c>
      <c r="BE18" s="1123">
        <v>5</v>
      </c>
      <c r="BF18" s="1123">
        <v>5</v>
      </c>
      <c r="BG18" s="1123" t="s">
        <v>687</v>
      </c>
      <c r="BH18" s="1123">
        <v>3</v>
      </c>
      <c r="BI18" s="1123">
        <v>1</v>
      </c>
      <c r="BJ18" s="1123">
        <v>2</v>
      </c>
    </row>
    <row r="19" spans="1:62" s="10" customFormat="1" ht="16.5" customHeight="1">
      <c r="A19" s="206" t="s">
        <v>1844</v>
      </c>
      <c r="B19" s="1124">
        <v>9</v>
      </c>
      <c r="C19" s="1123">
        <v>6</v>
      </c>
      <c r="D19" s="1123">
        <v>3</v>
      </c>
      <c r="E19" s="1123" t="s">
        <v>687</v>
      </c>
      <c r="F19" s="1123" t="s">
        <v>687</v>
      </c>
      <c r="G19" s="1123" t="s">
        <v>687</v>
      </c>
      <c r="H19" s="1123">
        <v>1</v>
      </c>
      <c r="I19" s="1123">
        <v>1</v>
      </c>
      <c r="J19" s="1123" t="s">
        <v>687</v>
      </c>
      <c r="K19" s="1123" t="s">
        <v>687</v>
      </c>
      <c r="L19" s="1123" t="s">
        <v>687</v>
      </c>
      <c r="M19" s="1123" t="s">
        <v>687</v>
      </c>
      <c r="N19" s="1123" t="s">
        <v>687</v>
      </c>
      <c r="O19" s="1123" t="s">
        <v>687</v>
      </c>
      <c r="P19" s="1123" t="s">
        <v>687</v>
      </c>
      <c r="Q19" s="1123" t="s">
        <v>687</v>
      </c>
      <c r="R19" s="1123" t="s">
        <v>687</v>
      </c>
      <c r="S19" s="1123" t="s">
        <v>687</v>
      </c>
      <c r="T19" s="1123">
        <v>1</v>
      </c>
      <c r="U19" s="1123">
        <v>1</v>
      </c>
      <c r="V19" s="1123" t="s">
        <v>687</v>
      </c>
      <c r="W19" s="1123" t="s">
        <v>687</v>
      </c>
      <c r="X19" s="1123" t="s">
        <v>687</v>
      </c>
      <c r="Y19" s="1123" t="s">
        <v>687</v>
      </c>
      <c r="Z19" s="1123" t="s">
        <v>687</v>
      </c>
      <c r="AA19" s="1123" t="s">
        <v>687</v>
      </c>
      <c r="AB19" s="1123" t="s">
        <v>687</v>
      </c>
      <c r="AC19" s="1123">
        <v>1</v>
      </c>
      <c r="AD19" s="1123">
        <v>1</v>
      </c>
      <c r="AE19" s="1123" t="s">
        <v>687</v>
      </c>
      <c r="AF19" s="1127" t="s">
        <v>606</v>
      </c>
      <c r="AG19" s="1124" t="s">
        <v>687</v>
      </c>
      <c r="AH19" s="1123" t="s">
        <v>687</v>
      </c>
      <c r="AI19" s="1123" t="s">
        <v>687</v>
      </c>
      <c r="AJ19" s="1123" t="s">
        <v>687</v>
      </c>
      <c r="AK19" s="1123" t="s">
        <v>687</v>
      </c>
      <c r="AL19" s="1123" t="s">
        <v>687</v>
      </c>
      <c r="AM19" s="1123" t="s">
        <v>687</v>
      </c>
      <c r="AN19" s="1123" t="s">
        <v>687</v>
      </c>
      <c r="AO19" s="1123" t="s">
        <v>687</v>
      </c>
      <c r="AP19" s="1123" t="s">
        <v>687</v>
      </c>
      <c r="AQ19" s="1123" t="s">
        <v>687</v>
      </c>
      <c r="AR19" s="1123" t="s">
        <v>687</v>
      </c>
      <c r="AS19" s="1123" t="s">
        <v>687</v>
      </c>
      <c r="AT19" s="1123" t="s">
        <v>687</v>
      </c>
      <c r="AU19" s="1123" t="s">
        <v>687</v>
      </c>
      <c r="AV19" s="1123" t="s">
        <v>687</v>
      </c>
      <c r="AW19" s="1123" t="s">
        <v>687</v>
      </c>
      <c r="AX19" s="1123" t="s">
        <v>687</v>
      </c>
      <c r="AY19" s="1123" t="s">
        <v>687</v>
      </c>
      <c r="AZ19" s="1123" t="s">
        <v>687</v>
      </c>
      <c r="BA19" s="1123" t="s">
        <v>687</v>
      </c>
      <c r="BB19" s="1123">
        <v>2</v>
      </c>
      <c r="BC19" s="1123">
        <v>1</v>
      </c>
      <c r="BD19" s="1123">
        <v>1</v>
      </c>
      <c r="BE19" s="1123" t="s">
        <v>687</v>
      </c>
      <c r="BF19" s="1123" t="s">
        <v>687</v>
      </c>
      <c r="BG19" s="1123" t="s">
        <v>687</v>
      </c>
      <c r="BH19" s="1123">
        <v>4</v>
      </c>
      <c r="BI19" s="1123">
        <v>2</v>
      </c>
      <c r="BJ19" s="1123">
        <v>2</v>
      </c>
    </row>
    <row r="20" spans="1:62" s="10" customFormat="1" ht="15.75" customHeight="1">
      <c r="A20" s="206" t="s">
        <v>1845</v>
      </c>
      <c r="B20" s="1124">
        <v>5</v>
      </c>
      <c r="C20" s="1123">
        <v>3</v>
      </c>
      <c r="D20" s="1123">
        <v>2</v>
      </c>
      <c r="E20" s="1123" t="s">
        <v>687</v>
      </c>
      <c r="F20" s="1123" t="s">
        <v>687</v>
      </c>
      <c r="G20" s="1123" t="s">
        <v>687</v>
      </c>
      <c r="H20" s="1123">
        <v>4</v>
      </c>
      <c r="I20" s="1123">
        <v>2</v>
      </c>
      <c r="J20" s="1123">
        <v>2</v>
      </c>
      <c r="K20" s="1123" t="s">
        <v>687</v>
      </c>
      <c r="L20" s="1123" t="s">
        <v>687</v>
      </c>
      <c r="M20" s="1123" t="s">
        <v>687</v>
      </c>
      <c r="N20" s="1123" t="s">
        <v>687</v>
      </c>
      <c r="O20" s="1123" t="s">
        <v>687</v>
      </c>
      <c r="P20" s="1123" t="s">
        <v>687</v>
      </c>
      <c r="Q20" s="1123" t="s">
        <v>687</v>
      </c>
      <c r="R20" s="1123" t="s">
        <v>687</v>
      </c>
      <c r="S20" s="1123" t="s">
        <v>687</v>
      </c>
      <c r="T20" s="1123">
        <v>1</v>
      </c>
      <c r="U20" s="1123">
        <v>1</v>
      </c>
      <c r="V20" s="1123" t="s">
        <v>687</v>
      </c>
      <c r="W20" s="1123" t="s">
        <v>687</v>
      </c>
      <c r="X20" s="1123" t="s">
        <v>687</v>
      </c>
      <c r="Y20" s="1123" t="s">
        <v>687</v>
      </c>
      <c r="Z20" s="1123" t="s">
        <v>687</v>
      </c>
      <c r="AA20" s="1123" t="s">
        <v>687</v>
      </c>
      <c r="AB20" s="1123" t="s">
        <v>687</v>
      </c>
      <c r="AC20" s="1123" t="s">
        <v>687</v>
      </c>
      <c r="AD20" s="1123" t="s">
        <v>687</v>
      </c>
      <c r="AE20" s="1123" t="s">
        <v>687</v>
      </c>
      <c r="AF20" s="1127" t="s">
        <v>607</v>
      </c>
      <c r="AG20" s="1124" t="s">
        <v>687</v>
      </c>
      <c r="AH20" s="1123" t="s">
        <v>687</v>
      </c>
      <c r="AI20" s="1123" t="s">
        <v>687</v>
      </c>
      <c r="AJ20" s="1123" t="s">
        <v>687</v>
      </c>
      <c r="AK20" s="1123" t="s">
        <v>687</v>
      </c>
      <c r="AL20" s="1123" t="s">
        <v>687</v>
      </c>
      <c r="AM20" s="1123" t="s">
        <v>687</v>
      </c>
      <c r="AN20" s="1123" t="s">
        <v>687</v>
      </c>
      <c r="AO20" s="1123" t="s">
        <v>687</v>
      </c>
      <c r="AP20" s="1123" t="s">
        <v>687</v>
      </c>
      <c r="AQ20" s="1123" t="s">
        <v>687</v>
      </c>
      <c r="AR20" s="1123" t="s">
        <v>687</v>
      </c>
      <c r="AS20" s="1123" t="s">
        <v>687</v>
      </c>
      <c r="AT20" s="1123" t="s">
        <v>687</v>
      </c>
      <c r="AU20" s="1123" t="s">
        <v>687</v>
      </c>
      <c r="AV20" s="1123" t="s">
        <v>687</v>
      </c>
      <c r="AW20" s="1123" t="s">
        <v>687</v>
      </c>
      <c r="AX20" s="1123" t="s">
        <v>687</v>
      </c>
      <c r="AY20" s="1123" t="s">
        <v>687</v>
      </c>
      <c r="AZ20" s="1123" t="s">
        <v>687</v>
      </c>
      <c r="BA20" s="1123" t="s">
        <v>687</v>
      </c>
      <c r="BB20" s="1123" t="s">
        <v>687</v>
      </c>
      <c r="BC20" s="1123" t="s">
        <v>687</v>
      </c>
      <c r="BD20" s="1123" t="s">
        <v>687</v>
      </c>
      <c r="BE20" s="1123" t="s">
        <v>687</v>
      </c>
      <c r="BF20" s="1123" t="s">
        <v>687</v>
      </c>
      <c r="BG20" s="1123" t="s">
        <v>687</v>
      </c>
      <c r="BH20" s="1123" t="s">
        <v>687</v>
      </c>
      <c r="BI20" s="1123" t="s">
        <v>687</v>
      </c>
      <c r="BJ20" s="1123" t="s">
        <v>687</v>
      </c>
    </row>
    <row r="21" spans="1:62" s="10" customFormat="1" ht="15.75" customHeight="1">
      <c r="A21" s="206" t="s">
        <v>1846</v>
      </c>
      <c r="B21" s="1124">
        <v>4</v>
      </c>
      <c r="C21" s="1123">
        <v>3</v>
      </c>
      <c r="D21" s="1123">
        <v>1</v>
      </c>
      <c r="E21" s="1123" t="s">
        <v>687</v>
      </c>
      <c r="F21" s="1123" t="s">
        <v>687</v>
      </c>
      <c r="G21" s="1123" t="s">
        <v>687</v>
      </c>
      <c r="H21" s="1123">
        <v>1</v>
      </c>
      <c r="I21" s="1123">
        <v>1</v>
      </c>
      <c r="J21" s="1123" t="s">
        <v>687</v>
      </c>
      <c r="K21" s="1123" t="s">
        <v>687</v>
      </c>
      <c r="L21" s="1123" t="s">
        <v>687</v>
      </c>
      <c r="M21" s="1123" t="s">
        <v>687</v>
      </c>
      <c r="N21" s="1123" t="s">
        <v>687</v>
      </c>
      <c r="O21" s="1123" t="s">
        <v>687</v>
      </c>
      <c r="P21" s="1123" t="s">
        <v>687</v>
      </c>
      <c r="Q21" s="1123" t="s">
        <v>687</v>
      </c>
      <c r="R21" s="1123" t="s">
        <v>687</v>
      </c>
      <c r="S21" s="1123" t="s">
        <v>687</v>
      </c>
      <c r="T21" s="1123" t="s">
        <v>687</v>
      </c>
      <c r="U21" s="1123" t="s">
        <v>687</v>
      </c>
      <c r="V21" s="1123" t="s">
        <v>687</v>
      </c>
      <c r="W21" s="1123" t="s">
        <v>687</v>
      </c>
      <c r="X21" s="1123" t="s">
        <v>687</v>
      </c>
      <c r="Y21" s="1123" t="s">
        <v>687</v>
      </c>
      <c r="Z21" s="1123" t="s">
        <v>687</v>
      </c>
      <c r="AA21" s="1123" t="s">
        <v>687</v>
      </c>
      <c r="AB21" s="1123" t="s">
        <v>687</v>
      </c>
      <c r="AC21" s="1123" t="s">
        <v>687</v>
      </c>
      <c r="AD21" s="1123" t="s">
        <v>687</v>
      </c>
      <c r="AE21" s="1123" t="s">
        <v>687</v>
      </c>
      <c r="AF21" s="1127" t="s">
        <v>608</v>
      </c>
      <c r="AG21" s="1124" t="s">
        <v>687</v>
      </c>
      <c r="AH21" s="1123" t="s">
        <v>687</v>
      </c>
      <c r="AI21" s="1123" t="s">
        <v>687</v>
      </c>
      <c r="AJ21" s="1123" t="s">
        <v>687</v>
      </c>
      <c r="AK21" s="1123" t="s">
        <v>687</v>
      </c>
      <c r="AL21" s="1123" t="s">
        <v>687</v>
      </c>
      <c r="AM21" s="1123" t="s">
        <v>687</v>
      </c>
      <c r="AN21" s="1123" t="s">
        <v>687</v>
      </c>
      <c r="AO21" s="1123" t="s">
        <v>687</v>
      </c>
      <c r="AP21" s="1123" t="s">
        <v>687</v>
      </c>
      <c r="AQ21" s="1123" t="s">
        <v>687</v>
      </c>
      <c r="AR21" s="1123" t="s">
        <v>687</v>
      </c>
      <c r="AS21" s="1123" t="s">
        <v>687</v>
      </c>
      <c r="AT21" s="1123" t="s">
        <v>687</v>
      </c>
      <c r="AU21" s="1123" t="s">
        <v>687</v>
      </c>
      <c r="AV21" s="1123" t="s">
        <v>687</v>
      </c>
      <c r="AW21" s="1123" t="s">
        <v>687</v>
      </c>
      <c r="AX21" s="1123" t="s">
        <v>687</v>
      </c>
      <c r="AY21" s="1123" t="s">
        <v>687</v>
      </c>
      <c r="AZ21" s="1123" t="s">
        <v>687</v>
      </c>
      <c r="BA21" s="1123" t="s">
        <v>687</v>
      </c>
      <c r="BB21" s="1123" t="s">
        <v>687</v>
      </c>
      <c r="BC21" s="1123" t="s">
        <v>687</v>
      </c>
      <c r="BD21" s="1123" t="s">
        <v>687</v>
      </c>
      <c r="BE21" s="1123" t="s">
        <v>687</v>
      </c>
      <c r="BF21" s="1123" t="s">
        <v>687</v>
      </c>
      <c r="BG21" s="1123" t="s">
        <v>687</v>
      </c>
      <c r="BH21" s="1123">
        <v>3</v>
      </c>
      <c r="BI21" s="1123">
        <v>2</v>
      </c>
      <c r="BJ21" s="1123">
        <v>1</v>
      </c>
    </row>
    <row r="22" spans="1:62" s="10" customFormat="1" ht="15.75" customHeight="1">
      <c r="A22" s="561" t="s">
        <v>1847</v>
      </c>
      <c r="B22" s="1124">
        <v>26</v>
      </c>
      <c r="C22" s="1123">
        <v>18</v>
      </c>
      <c r="D22" s="1123">
        <v>8</v>
      </c>
      <c r="E22" s="1123" t="s">
        <v>687</v>
      </c>
      <c r="F22" s="1123" t="s">
        <v>687</v>
      </c>
      <c r="G22" s="1123" t="s">
        <v>687</v>
      </c>
      <c r="H22" s="1123">
        <v>4</v>
      </c>
      <c r="I22" s="1123">
        <v>3</v>
      </c>
      <c r="J22" s="1123">
        <v>1</v>
      </c>
      <c r="K22" s="1123" t="s">
        <v>687</v>
      </c>
      <c r="L22" s="1123" t="s">
        <v>687</v>
      </c>
      <c r="M22" s="1123" t="s">
        <v>687</v>
      </c>
      <c r="N22" s="1123" t="s">
        <v>687</v>
      </c>
      <c r="O22" s="1123" t="s">
        <v>687</v>
      </c>
      <c r="P22" s="1123" t="s">
        <v>687</v>
      </c>
      <c r="Q22" s="1123" t="s">
        <v>687</v>
      </c>
      <c r="R22" s="1123" t="s">
        <v>687</v>
      </c>
      <c r="S22" s="1123" t="s">
        <v>687</v>
      </c>
      <c r="T22" s="1123">
        <v>1</v>
      </c>
      <c r="U22" s="1123">
        <v>1</v>
      </c>
      <c r="V22" s="1123" t="s">
        <v>687</v>
      </c>
      <c r="W22" s="1123" t="s">
        <v>687</v>
      </c>
      <c r="X22" s="1123" t="s">
        <v>687</v>
      </c>
      <c r="Y22" s="1123" t="s">
        <v>687</v>
      </c>
      <c r="Z22" s="1123" t="s">
        <v>687</v>
      </c>
      <c r="AA22" s="1123" t="s">
        <v>687</v>
      </c>
      <c r="AB22" s="1123" t="s">
        <v>687</v>
      </c>
      <c r="AC22" s="1123">
        <v>2</v>
      </c>
      <c r="AD22" s="1123">
        <v>2</v>
      </c>
      <c r="AE22" s="1123" t="s">
        <v>687</v>
      </c>
      <c r="AF22" s="1128" t="s">
        <v>1847</v>
      </c>
      <c r="AG22" s="1124">
        <v>1</v>
      </c>
      <c r="AH22" s="1123">
        <v>1</v>
      </c>
      <c r="AI22" s="1123" t="s">
        <v>687</v>
      </c>
      <c r="AJ22" s="1123" t="s">
        <v>687</v>
      </c>
      <c r="AK22" s="1123" t="s">
        <v>687</v>
      </c>
      <c r="AL22" s="1123" t="s">
        <v>687</v>
      </c>
      <c r="AM22" s="1123" t="s">
        <v>687</v>
      </c>
      <c r="AN22" s="1123" t="s">
        <v>687</v>
      </c>
      <c r="AO22" s="1123" t="s">
        <v>687</v>
      </c>
      <c r="AP22" s="1123" t="s">
        <v>687</v>
      </c>
      <c r="AQ22" s="1123" t="s">
        <v>687</v>
      </c>
      <c r="AR22" s="1123" t="s">
        <v>687</v>
      </c>
      <c r="AS22" s="1123" t="s">
        <v>687</v>
      </c>
      <c r="AT22" s="1123" t="s">
        <v>687</v>
      </c>
      <c r="AU22" s="1123" t="s">
        <v>687</v>
      </c>
      <c r="AV22" s="1123" t="s">
        <v>687</v>
      </c>
      <c r="AW22" s="1123" t="s">
        <v>687</v>
      </c>
      <c r="AX22" s="1123" t="s">
        <v>687</v>
      </c>
      <c r="AY22" s="1123" t="s">
        <v>687</v>
      </c>
      <c r="AZ22" s="1123" t="s">
        <v>687</v>
      </c>
      <c r="BA22" s="1123" t="s">
        <v>687</v>
      </c>
      <c r="BB22" s="1123" t="s">
        <v>687</v>
      </c>
      <c r="BC22" s="1123" t="s">
        <v>687</v>
      </c>
      <c r="BD22" s="1123" t="s">
        <v>687</v>
      </c>
      <c r="BE22" s="1123">
        <v>1</v>
      </c>
      <c r="BF22" s="1123">
        <v>1</v>
      </c>
      <c r="BG22" s="1123" t="s">
        <v>687</v>
      </c>
      <c r="BH22" s="1123">
        <v>17</v>
      </c>
      <c r="BI22" s="1123">
        <v>10</v>
      </c>
      <c r="BJ22" s="1123">
        <v>7</v>
      </c>
    </row>
    <row r="23" spans="1:62" s="10" customFormat="1" ht="15.75" customHeight="1">
      <c r="A23" s="561" t="s">
        <v>1848</v>
      </c>
      <c r="B23" s="1124">
        <v>44</v>
      </c>
      <c r="C23" s="1123">
        <v>30</v>
      </c>
      <c r="D23" s="1123">
        <v>14</v>
      </c>
      <c r="E23" s="1123" t="s">
        <v>687</v>
      </c>
      <c r="F23" s="1123" t="s">
        <v>687</v>
      </c>
      <c r="G23" s="1123" t="s">
        <v>687</v>
      </c>
      <c r="H23" s="1123">
        <v>7</v>
      </c>
      <c r="I23" s="1123">
        <v>4</v>
      </c>
      <c r="J23" s="1123">
        <v>3</v>
      </c>
      <c r="K23" s="1123" t="s">
        <v>687</v>
      </c>
      <c r="L23" s="1123" t="s">
        <v>687</v>
      </c>
      <c r="M23" s="1123" t="s">
        <v>687</v>
      </c>
      <c r="N23" s="1123" t="s">
        <v>687</v>
      </c>
      <c r="O23" s="1123" t="s">
        <v>687</v>
      </c>
      <c r="P23" s="1123" t="s">
        <v>687</v>
      </c>
      <c r="Q23" s="1123" t="s">
        <v>687</v>
      </c>
      <c r="R23" s="1123" t="s">
        <v>687</v>
      </c>
      <c r="S23" s="1123" t="s">
        <v>687</v>
      </c>
      <c r="T23" s="1123">
        <v>3</v>
      </c>
      <c r="U23" s="1123">
        <v>2</v>
      </c>
      <c r="V23" s="1123">
        <v>1</v>
      </c>
      <c r="W23" s="1123" t="s">
        <v>687</v>
      </c>
      <c r="X23" s="1123" t="s">
        <v>687</v>
      </c>
      <c r="Y23" s="1123" t="s">
        <v>687</v>
      </c>
      <c r="Z23" s="1123" t="s">
        <v>687</v>
      </c>
      <c r="AA23" s="1123" t="s">
        <v>687</v>
      </c>
      <c r="AB23" s="1123" t="s">
        <v>687</v>
      </c>
      <c r="AC23" s="1123" t="s">
        <v>687</v>
      </c>
      <c r="AD23" s="1123" t="s">
        <v>687</v>
      </c>
      <c r="AE23" s="1123" t="s">
        <v>687</v>
      </c>
      <c r="AF23" s="1128" t="s">
        <v>1848</v>
      </c>
      <c r="AG23" s="1124" t="s">
        <v>687</v>
      </c>
      <c r="AH23" s="1123" t="s">
        <v>687</v>
      </c>
      <c r="AI23" s="1123" t="s">
        <v>687</v>
      </c>
      <c r="AJ23" s="1123" t="s">
        <v>687</v>
      </c>
      <c r="AK23" s="1123" t="s">
        <v>687</v>
      </c>
      <c r="AL23" s="1123" t="s">
        <v>687</v>
      </c>
      <c r="AM23" s="1123" t="s">
        <v>687</v>
      </c>
      <c r="AN23" s="1123" t="s">
        <v>687</v>
      </c>
      <c r="AO23" s="1123" t="s">
        <v>687</v>
      </c>
      <c r="AP23" s="1123" t="s">
        <v>687</v>
      </c>
      <c r="AQ23" s="1123" t="s">
        <v>687</v>
      </c>
      <c r="AR23" s="1123" t="s">
        <v>687</v>
      </c>
      <c r="AS23" s="1123" t="s">
        <v>687</v>
      </c>
      <c r="AT23" s="1123" t="s">
        <v>687</v>
      </c>
      <c r="AU23" s="1123" t="s">
        <v>687</v>
      </c>
      <c r="AV23" s="1123" t="s">
        <v>687</v>
      </c>
      <c r="AW23" s="1123" t="s">
        <v>687</v>
      </c>
      <c r="AX23" s="1123" t="s">
        <v>687</v>
      </c>
      <c r="AY23" s="1123" t="s">
        <v>687</v>
      </c>
      <c r="AZ23" s="1123" t="s">
        <v>687</v>
      </c>
      <c r="BA23" s="1123" t="s">
        <v>687</v>
      </c>
      <c r="BB23" s="1123">
        <v>1</v>
      </c>
      <c r="BC23" s="1123" t="s">
        <v>687</v>
      </c>
      <c r="BD23" s="1123">
        <v>1</v>
      </c>
      <c r="BE23" s="1123" t="s">
        <v>687</v>
      </c>
      <c r="BF23" s="1123" t="s">
        <v>687</v>
      </c>
      <c r="BG23" s="1123" t="s">
        <v>687</v>
      </c>
      <c r="BH23" s="1123">
        <v>33</v>
      </c>
      <c r="BI23" s="1123">
        <v>24</v>
      </c>
      <c r="BJ23" s="1123">
        <v>9</v>
      </c>
    </row>
    <row r="24" spans="1:62" s="10" customFormat="1" ht="15.75" customHeight="1">
      <c r="A24" s="561" t="s">
        <v>1849</v>
      </c>
      <c r="B24" s="1124">
        <v>66</v>
      </c>
      <c r="C24" s="1123">
        <v>48</v>
      </c>
      <c r="D24" s="1123">
        <v>18</v>
      </c>
      <c r="E24" s="1123" t="s">
        <v>687</v>
      </c>
      <c r="F24" s="1123" t="s">
        <v>687</v>
      </c>
      <c r="G24" s="1123" t="s">
        <v>687</v>
      </c>
      <c r="H24" s="1123">
        <v>6</v>
      </c>
      <c r="I24" s="1123">
        <v>3</v>
      </c>
      <c r="J24" s="1123">
        <v>3</v>
      </c>
      <c r="K24" s="1123">
        <v>1</v>
      </c>
      <c r="L24" s="1123" t="s">
        <v>687</v>
      </c>
      <c r="M24" s="1123">
        <v>1</v>
      </c>
      <c r="N24" s="1123">
        <v>3</v>
      </c>
      <c r="O24" s="1123">
        <v>2</v>
      </c>
      <c r="P24" s="1123">
        <v>1</v>
      </c>
      <c r="Q24" s="1123" t="s">
        <v>687</v>
      </c>
      <c r="R24" s="1123" t="s">
        <v>687</v>
      </c>
      <c r="S24" s="1123" t="s">
        <v>687</v>
      </c>
      <c r="T24" s="1123">
        <v>1</v>
      </c>
      <c r="U24" s="1123">
        <v>1</v>
      </c>
      <c r="V24" s="1123" t="s">
        <v>687</v>
      </c>
      <c r="W24" s="1123" t="s">
        <v>687</v>
      </c>
      <c r="X24" s="1123" t="s">
        <v>687</v>
      </c>
      <c r="Y24" s="1123" t="s">
        <v>687</v>
      </c>
      <c r="Z24" s="1123" t="s">
        <v>687</v>
      </c>
      <c r="AA24" s="1123" t="s">
        <v>687</v>
      </c>
      <c r="AB24" s="1123" t="s">
        <v>687</v>
      </c>
      <c r="AC24" s="1123">
        <v>5</v>
      </c>
      <c r="AD24" s="1123">
        <v>3</v>
      </c>
      <c r="AE24" s="1123">
        <v>2</v>
      </c>
      <c r="AF24" s="1128" t="s">
        <v>1849</v>
      </c>
      <c r="AG24" s="1124">
        <v>1</v>
      </c>
      <c r="AH24" s="1123">
        <v>1</v>
      </c>
      <c r="AI24" s="1123" t="s">
        <v>687</v>
      </c>
      <c r="AJ24" s="1123">
        <v>1</v>
      </c>
      <c r="AK24" s="1123">
        <v>1</v>
      </c>
      <c r="AL24" s="1123" t="s">
        <v>687</v>
      </c>
      <c r="AM24" s="1123" t="s">
        <v>687</v>
      </c>
      <c r="AN24" s="1123" t="s">
        <v>687</v>
      </c>
      <c r="AO24" s="1123" t="s">
        <v>687</v>
      </c>
      <c r="AP24" s="1123">
        <v>1</v>
      </c>
      <c r="AQ24" s="1123">
        <v>1</v>
      </c>
      <c r="AR24" s="1123" t="s">
        <v>687</v>
      </c>
      <c r="AS24" s="1123" t="s">
        <v>687</v>
      </c>
      <c r="AT24" s="1123" t="s">
        <v>687</v>
      </c>
      <c r="AU24" s="1123" t="s">
        <v>687</v>
      </c>
      <c r="AV24" s="1123" t="s">
        <v>687</v>
      </c>
      <c r="AW24" s="1123" t="s">
        <v>687</v>
      </c>
      <c r="AX24" s="1123" t="s">
        <v>687</v>
      </c>
      <c r="AY24" s="1123" t="s">
        <v>687</v>
      </c>
      <c r="AZ24" s="1123" t="s">
        <v>687</v>
      </c>
      <c r="BA24" s="1123" t="s">
        <v>687</v>
      </c>
      <c r="BB24" s="1123">
        <v>1</v>
      </c>
      <c r="BC24" s="1123">
        <v>1</v>
      </c>
      <c r="BD24" s="1123" t="s">
        <v>687</v>
      </c>
      <c r="BE24" s="1123">
        <v>3</v>
      </c>
      <c r="BF24" s="1123">
        <v>2</v>
      </c>
      <c r="BG24" s="1123">
        <v>1</v>
      </c>
      <c r="BH24" s="1123">
        <v>43</v>
      </c>
      <c r="BI24" s="1123">
        <v>33</v>
      </c>
      <c r="BJ24" s="1123">
        <v>10</v>
      </c>
    </row>
    <row r="25" spans="1:62" s="10" customFormat="1" ht="15.75" customHeight="1">
      <c r="A25" s="561" t="s">
        <v>1850</v>
      </c>
      <c r="B25" s="1124">
        <v>88</v>
      </c>
      <c r="C25" s="1123">
        <v>57</v>
      </c>
      <c r="D25" s="1123">
        <v>31</v>
      </c>
      <c r="E25" s="1123">
        <v>1</v>
      </c>
      <c r="F25" s="1123">
        <v>1</v>
      </c>
      <c r="G25" s="1123" t="s">
        <v>687</v>
      </c>
      <c r="H25" s="1123">
        <v>13</v>
      </c>
      <c r="I25" s="1123">
        <v>5</v>
      </c>
      <c r="J25" s="1123">
        <v>8</v>
      </c>
      <c r="K25" s="1123" t="s">
        <v>687</v>
      </c>
      <c r="L25" s="1123" t="s">
        <v>687</v>
      </c>
      <c r="M25" s="1123" t="s">
        <v>687</v>
      </c>
      <c r="N25" s="1123" t="s">
        <v>687</v>
      </c>
      <c r="O25" s="1123" t="s">
        <v>687</v>
      </c>
      <c r="P25" s="1123" t="s">
        <v>687</v>
      </c>
      <c r="Q25" s="1123" t="s">
        <v>687</v>
      </c>
      <c r="R25" s="1123" t="s">
        <v>687</v>
      </c>
      <c r="S25" s="1123" t="s">
        <v>687</v>
      </c>
      <c r="T25" s="1123" t="s">
        <v>687</v>
      </c>
      <c r="U25" s="1123" t="s">
        <v>687</v>
      </c>
      <c r="V25" s="1123" t="s">
        <v>687</v>
      </c>
      <c r="W25" s="1123" t="s">
        <v>687</v>
      </c>
      <c r="X25" s="1123" t="s">
        <v>687</v>
      </c>
      <c r="Y25" s="1123" t="s">
        <v>687</v>
      </c>
      <c r="Z25" s="1123" t="s">
        <v>687</v>
      </c>
      <c r="AA25" s="1123" t="s">
        <v>687</v>
      </c>
      <c r="AB25" s="1123" t="s">
        <v>687</v>
      </c>
      <c r="AC25" s="1123">
        <v>9</v>
      </c>
      <c r="AD25" s="1123">
        <v>7</v>
      </c>
      <c r="AE25" s="1123">
        <v>2</v>
      </c>
      <c r="AF25" s="1128" t="s">
        <v>1850</v>
      </c>
      <c r="AG25" s="1124">
        <v>3</v>
      </c>
      <c r="AH25" s="1123">
        <v>2</v>
      </c>
      <c r="AI25" s="1123">
        <v>1</v>
      </c>
      <c r="AJ25" s="1123" t="s">
        <v>687</v>
      </c>
      <c r="AK25" s="1123" t="s">
        <v>687</v>
      </c>
      <c r="AL25" s="1123" t="s">
        <v>687</v>
      </c>
      <c r="AM25" s="1123" t="s">
        <v>687</v>
      </c>
      <c r="AN25" s="1123" t="s">
        <v>687</v>
      </c>
      <c r="AO25" s="1123" t="s">
        <v>687</v>
      </c>
      <c r="AP25" s="1123">
        <v>1</v>
      </c>
      <c r="AQ25" s="1123" t="s">
        <v>687</v>
      </c>
      <c r="AR25" s="1123">
        <v>1</v>
      </c>
      <c r="AS25" s="1123" t="s">
        <v>687</v>
      </c>
      <c r="AT25" s="1123" t="s">
        <v>687</v>
      </c>
      <c r="AU25" s="1123" t="s">
        <v>687</v>
      </c>
      <c r="AV25" s="1123">
        <v>1</v>
      </c>
      <c r="AW25" s="1123" t="s">
        <v>687</v>
      </c>
      <c r="AX25" s="1123">
        <v>1</v>
      </c>
      <c r="AY25" s="1123" t="s">
        <v>687</v>
      </c>
      <c r="AZ25" s="1123" t="s">
        <v>687</v>
      </c>
      <c r="BA25" s="1123" t="s">
        <v>687</v>
      </c>
      <c r="BB25" s="1123" t="s">
        <v>687</v>
      </c>
      <c r="BC25" s="1123" t="s">
        <v>687</v>
      </c>
      <c r="BD25" s="1123" t="s">
        <v>687</v>
      </c>
      <c r="BE25" s="1123">
        <v>3</v>
      </c>
      <c r="BF25" s="1123">
        <v>3</v>
      </c>
      <c r="BG25" s="1123" t="s">
        <v>687</v>
      </c>
      <c r="BH25" s="1123">
        <v>57</v>
      </c>
      <c r="BI25" s="1123">
        <v>39</v>
      </c>
      <c r="BJ25" s="1123">
        <v>18</v>
      </c>
    </row>
    <row r="26" spans="1:62" s="10" customFormat="1" ht="15.75" customHeight="1">
      <c r="A26" s="561" t="s">
        <v>1851</v>
      </c>
      <c r="B26" s="1124">
        <v>134</v>
      </c>
      <c r="C26" s="1123">
        <v>88</v>
      </c>
      <c r="D26" s="1123">
        <v>46</v>
      </c>
      <c r="E26" s="1123">
        <v>2</v>
      </c>
      <c r="F26" s="1123">
        <v>2</v>
      </c>
      <c r="G26" s="1123" t="s">
        <v>687</v>
      </c>
      <c r="H26" s="1123">
        <v>22</v>
      </c>
      <c r="I26" s="1123">
        <v>10</v>
      </c>
      <c r="J26" s="1123">
        <v>12</v>
      </c>
      <c r="K26" s="1123" t="s">
        <v>687</v>
      </c>
      <c r="L26" s="1123" t="s">
        <v>687</v>
      </c>
      <c r="M26" s="1123" t="s">
        <v>687</v>
      </c>
      <c r="N26" s="1123">
        <v>3</v>
      </c>
      <c r="O26" s="1123">
        <v>2</v>
      </c>
      <c r="P26" s="1123">
        <v>1</v>
      </c>
      <c r="Q26" s="1123">
        <v>1</v>
      </c>
      <c r="R26" s="1123" t="s">
        <v>687</v>
      </c>
      <c r="S26" s="1123">
        <v>1</v>
      </c>
      <c r="T26" s="1123">
        <v>3</v>
      </c>
      <c r="U26" s="1123">
        <v>2</v>
      </c>
      <c r="V26" s="1123">
        <v>1</v>
      </c>
      <c r="W26" s="1123" t="s">
        <v>687</v>
      </c>
      <c r="X26" s="1123" t="s">
        <v>687</v>
      </c>
      <c r="Y26" s="1123" t="s">
        <v>687</v>
      </c>
      <c r="Z26" s="1123" t="s">
        <v>687</v>
      </c>
      <c r="AA26" s="1123" t="s">
        <v>687</v>
      </c>
      <c r="AB26" s="1123" t="s">
        <v>687</v>
      </c>
      <c r="AC26" s="1123">
        <v>11</v>
      </c>
      <c r="AD26" s="1123">
        <v>6</v>
      </c>
      <c r="AE26" s="1123">
        <v>5</v>
      </c>
      <c r="AF26" s="1128" t="s">
        <v>1851</v>
      </c>
      <c r="AG26" s="1124">
        <v>4</v>
      </c>
      <c r="AH26" s="1123">
        <v>3</v>
      </c>
      <c r="AI26" s="1123">
        <v>1</v>
      </c>
      <c r="AJ26" s="1123">
        <v>8</v>
      </c>
      <c r="AK26" s="1123">
        <v>6</v>
      </c>
      <c r="AL26" s="1123">
        <v>2</v>
      </c>
      <c r="AM26" s="1123" t="s">
        <v>687</v>
      </c>
      <c r="AN26" s="1123" t="s">
        <v>687</v>
      </c>
      <c r="AO26" s="1123" t="s">
        <v>687</v>
      </c>
      <c r="AP26" s="1123">
        <v>1</v>
      </c>
      <c r="AQ26" s="1123" t="s">
        <v>687</v>
      </c>
      <c r="AR26" s="1123">
        <v>1</v>
      </c>
      <c r="AS26" s="1123" t="s">
        <v>687</v>
      </c>
      <c r="AT26" s="1123" t="s">
        <v>687</v>
      </c>
      <c r="AU26" s="1123" t="s">
        <v>687</v>
      </c>
      <c r="AV26" s="1123" t="s">
        <v>687</v>
      </c>
      <c r="AW26" s="1123" t="s">
        <v>687</v>
      </c>
      <c r="AX26" s="1123" t="s">
        <v>687</v>
      </c>
      <c r="AY26" s="1123" t="s">
        <v>687</v>
      </c>
      <c r="AZ26" s="1123" t="s">
        <v>687</v>
      </c>
      <c r="BA26" s="1123" t="s">
        <v>687</v>
      </c>
      <c r="BB26" s="1123">
        <v>1</v>
      </c>
      <c r="BC26" s="1123" t="s">
        <v>687</v>
      </c>
      <c r="BD26" s="1123">
        <v>1</v>
      </c>
      <c r="BE26" s="1123">
        <v>12</v>
      </c>
      <c r="BF26" s="1123">
        <v>8</v>
      </c>
      <c r="BG26" s="1123">
        <v>4</v>
      </c>
      <c r="BH26" s="1123">
        <v>66</v>
      </c>
      <c r="BI26" s="1123">
        <v>49</v>
      </c>
      <c r="BJ26" s="1123">
        <v>17</v>
      </c>
    </row>
    <row r="27" spans="1:62" s="10" customFormat="1" ht="15.75" customHeight="1">
      <c r="A27" s="561" t="s">
        <v>1852</v>
      </c>
      <c r="B27" s="1124">
        <v>240</v>
      </c>
      <c r="C27" s="1123">
        <v>184</v>
      </c>
      <c r="D27" s="1123">
        <v>56</v>
      </c>
      <c r="E27" s="1123">
        <v>6</v>
      </c>
      <c r="F27" s="1123">
        <v>4</v>
      </c>
      <c r="G27" s="1123">
        <v>2</v>
      </c>
      <c r="H27" s="1123">
        <v>52</v>
      </c>
      <c r="I27" s="1123">
        <v>37</v>
      </c>
      <c r="J27" s="1123">
        <v>15</v>
      </c>
      <c r="K27" s="1123">
        <v>1</v>
      </c>
      <c r="L27" s="1123">
        <v>1</v>
      </c>
      <c r="M27" s="1123" t="s">
        <v>687</v>
      </c>
      <c r="N27" s="1123">
        <v>4</v>
      </c>
      <c r="O27" s="1123">
        <v>3</v>
      </c>
      <c r="P27" s="1123">
        <v>1</v>
      </c>
      <c r="Q27" s="1123">
        <v>5</v>
      </c>
      <c r="R27" s="1123">
        <v>4</v>
      </c>
      <c r="S27" s="1123">
        <v>1</v>
      </c>
      <c r="T27" s="1123">
        <v>3</v>
      </c>
      <c r="U27" s="1123">
        <v>1</v>
      </c>
      <c r="V27" s="1123">
        <v>2</v>
      </c>
      <c r="W27" s="1123" t="s">
        <v>687</v>
      </c>
      <c r="X27" s="1123" t="s">
        <v>687</v>
      </c>
      <c r="Y27" s="1123" t="s">
        <v>687</v>
      </c>
      <c r="Z27" s="1123" t="s">
        <v>687</v>
      </c>
      <c r="AA27" s="1123" t="s">
        <v>687</v>
      </c>
      <c r="AB27" s="1123" t="s">
        <v>687</v>
      </c>
      <c r="AC27" s="1123">
        <v>34</v>
      </c>
      <c r="AD27" s="1123">
        <v>29</v>
      </c>
      <c r="AE27" s="1123">
        <v>5</v>
      </c>
      <c r="AF27" s="1128" t="s">
        <v>1852</v>
      </c>
      <c r="AG27" s="1124">
        <v>5</v>
      </c>
      <c r="AH27" s="1123">
        <v>3</v>
      </c>
      <c r="AI27" s="1123">
        <v>2</v>
      </c>
      <c r="AJ27" s="1123">
        <v>19</v>
      </c>
      <c r="AK27" s="1123">
        <v>18</v>
      </c>
      <c r="AL27" s="1123">
        <v>1</v>
      </c>
      <c r="AM27" s="1123" t="s">
        <v>687</v>
      </c>
      <c r="AN27" s="1123" t="s">
        <v>687</v>
      </c>
      <c r="AO27" s="1123" t="s">
        <v>687</v>
      </c>
      <c r="AP27" s="1123" t="s">
        <v>687</v>
      </c>
      <c r="AQ27" s="1123" t="s">
        <v>687</v>
      </c>
      <c r="AR27" s="1123" t="s">
        <v>687</v>
      </c>
      <c r="AS27" s="1123" t="s">
        <v>687</v>
      </c>
      <c r="AT27" s="1123" t="s">
        <v>687</v>
      </c>
      <c r="AU27" s="1123" t="s">
        <v>687</v>
      </c>
      <c r="AV27" s="1123" t="s">
        <v>687</v>
      </c>
      <c r="AW27" s="1123" t="s">
        <v>687</v>
      </c>
      <c r="AX27" s="1123" t="s">
        <v>687</v>
      </c>
      <c r="AY27" s="1123" t="s">
        <v>687</v>
      </c>
      <c r="AZ27" s="1123" t="s">
        <v>687</v>
      </c>
      <c r="BA27" s="1123" t="s">
        <v>687</v>
      </c>
      <c r="BB27" s="1123" t="s">
        <v>687</v>
      </c>
      <c r="BC27" s="1123" t="s">
        <v>687</v>
      </c>
      <c r="BD27" s="1123" t="s">
        <v>687</v>
      </c>
      <c r="BE27" s="1123">
        <v>16</v>
      </c>
      <c r="BF27" s="1123">
        <v>12</v>
      </c>
      <c r="BG27" s="1123">
        <v>4</v>
      </c>
      <c r="BH27" s="1123">
        <v>95</v>
      </c>
      <c r="BI27" s="1123">
        <v>72</v>
      </c>
      <c r="BJ27" s="1123">
        <v>23</v>
      </c>
    </row>
    <row r="28" spans="1:62" s="10" customFormat="1" ht="15.75" customHeight="1">
      <c r="A28" s="561" t="s">
        <v>1853</v>
      </c>
      <c r="B28" s="1124">
        <v>387</v>
      </c>
      <c r="C28" s="1123">
        <v>287</v>
      </c>
      <c r="D28" s="1123">
        <v>100</v>
      </c>
      <c r="E28" s="1123">
        <v>5</v>
      </c>
      <c r="F28" s="1123">
        <v>5</v>
      </c>
      <c r="G28" s="1123" t="s">
        <v>687</v>
      </c>
      <c r="H28" s="1123">
        <v>92</v>
      </c>
      <c r="I28" s="1123">
        <v>55</v>
      </c>
      <c r="J28" s="1123">
        <v>37</v>
      </c>
      <c r="K28" s="1123" t="s">
        <v>687</v>
      </c>
      <c r="L28" s="1123" t="s">
        <v>687</v>
      </c>
      <c r="M28" s="1123" t="s">
        <v>687</v>
      </c>
      <c r="N28" s="1123">
        <v>16</v>
      </c>
      <c r="O28" s="1123">
        <v>12</v>
      </c>
      <c r="P28" s="1123">
        <v>4</v>
      </c>
      <c r="Q28" s="1123">
        <v>6</v>
      </c>
      <c r="R28" s="1123">
        <v>3</v>
      </c>
      <c r="S28" s="1123">
        <v>3</v>
      </c>
      <c r="T28" s="1123">
        <v>7</v>
      </c>
      <c r="U28" s="1123">
        <v>3</v>
      </c>
      <c r="V28" s="1123">
        <v>4</v>
      </c>
      <c r="W28" s="1123" t="s">
        <v>687</v>
      </c>
      <c r="X28" s="1123" t="s">
        <v>687</v>
      </c>
      <c r="Y28" s="1123" t="s">
        <v>687</v>
      </c>
      <c r="Z28" s="1123" t="s">
        <v>687</v>
      </c>
      <c r="AA28" s="1123" t="s">
        <v>687</v>
      </c>
      <c r="AB28" s="1123" t="s">
        <v>687</v>
      </c>
      <c r="AC28" s="1123">
        <v>53</v>
      </c>
      <c r="AD28" s="1123">
        <v>43</v>
      </c>
      <c r="AE28" s="1123">
        <v>10</v>
      </c>
      <c r="AF28" s="1128" t="s">
        <v>1853</v>
      </c>
      <c r="AG28" s="1124">
        <v>12</v>
      </c>
      <c r="AH28" s="1123">
        <v>8</v>
      </c>
      <c r="AI28" s="1123">
        <v>4</v>
      </c>
      <c r="AJ28" s="1123">
        <v>31</v>
      </c>
      <c r="AK28" s="1123">
        <v>28</v>
      </c>
      <c r="AL28" s="1123">
        <v>3</v>
      </c>
      <c r="AM28" s="1123">
        <v>1</v>
      </c>
      <c r="AN28" s="1123" t="s">
        <v>687</v>
      </c>
      <c r="AO28" s="1123">
        <v>1</v>
      </c>
      <c r="AP28" s="1123">
        <v>2</v>
      </c>
      <c r="AQ28" s="1123">
        <v>1</v>
      </c>
      <c r="AR28" s="1123">
        <v>1</v>
      </c>
      <c r="AS28" s="1123">
        <v>2</v>
      </c>
      <c r="AT28" s="1123">
        <v>1</v>
      </c>
      <c r="AU28" s="1123">
        <v>1</v>
      </c>
      <c r="AV28" s="1123" t="s">
        <v>687</v>
      </c>
      <c r="AW28" s="1123" t="s">
        <v>687</v>
      </c>
      <c r="AX28" s="1123" t="s">
        <v>687</v>
      </c>
      <c r="AY28" s="1123" t="s">
        <v>687</v>
      </c>
      <c r="AZ28" s="1123" t="s">
        <v>687</v>
      </c>
      <c r="BA28" s="1123" t="s">
        <v>687</v>
      </c>
      <c r="BB28" s="1123" t="s">
        <v>687</v>
      </c>
      <c r="BC28" s="1123" t="s">
        <v>687</v>
      </c>
      <c r="BD28" s="1123" t="s">
        <v>687</v>
      </c>
      <c r="BE28" s="1123">
        <v>41</v>
      </c>
      <c r="BF28" s="1123">
        <v>36</v>
      </c>
      <c r="BG28" s="1123">
        <v>5</v>
      </c>
      <c r="BH28" s="1123">
        <v>119</v>
      </c>
      <c r="BI28" s="1123">
        <v>92</v>
      </c>
      <c r="BJ28" s="1123">
        <v>27</v>
      </c>
    </row>
    <row r="29" spans="1:62" s="10" customFormat="1" ht="15.75" customHeight="1">
      <c r="A29" s="561" t="s">
        <v>1854</v>
      </c>
      <c r="B29" s="1124">
        <v>506</v>
      </c>
      <c r="C29" s="1123">
        <v>361</v>
      </c>
      <c r="D29" s="1123">
        <v>145</v>
      </c>
      <c r="E29" s="1123">
        <v>9</v>
      </c>
      <c r="F29" s="1123">
        <v>8</v>
      </c>
      <c r="G29" s="1123">
        <v>1</v>
      </c>
      <c r="H29" s="1123">
        <v>195</v>
      </c>
      <c r="I29" s="1123">
        <v>109</v>
      </c>
      <c r="J29" s="1123">
        <v>86</v>
      </c>
      <c r="K29" s="1123" t="s">
        <v>687</v>
      </c>
      <c r="L29" s="1123" t="s">
        <v>687</v>
      </c>
      <c r="M29" s="1123" t="s">
        <v>687</v>
      </c>
      <c r="N29" s="1123">
        <v>18</v>
      </c>
      <c r="O29" s="1123">
        <v>15</v>
      </c>
      <c r="P29" s="1123">
        <v>3</v>
      </c>
      <c r="Q29" s="1123">
        <v>2</v>
      </c>
      <c r="R29" s="1123">
        <v>2</v>
      </c>
      <c r="S29" s="1123" t="s">
        <v>687</v>
      </c>
      <c r="T29" s="1123">
        <v>9</v>
      </c>
      <c r="U29" s="1123">
        <v>6</v>
      </c>
      <c r="V29" s="1123">
        <v>3</v>
      </c>
      <c r="W29" s="1123" t="s">
        <v>687</v>
      </c>
      <c r="X29" s="1123" t="s">
        <v>687</v>
      </c>
      <c r="Y29" s="1123" t="s">
        <v>687</v>
      </c>
      <c r="Z29" s="1123" t="s">
        <v>687</v>
      </c>
      <c r="AA29" s="1123" t="s">
        <v>687</v>
      </c>
      <c r="AB29" s="1123" t="s">
        <v>687</v>
      </c>
      <c r="AC29" s="1123">
        <v>61</v>
      </c>
      <c r="AD29" s="1123">
        <v>50</v>
      </c>
      <c r="AE29" s="1123">
        <v>11</v>
      </c>
      <c r="AF29" s="1128" t="s">
        <v>1854</v>
      </c>
      <c r="AG29" s="1124">
        <v>17</v>
      </c>
      <c r="AH29" s="1123">
        <v>12</v>
      </c>
      <c r="AI29" s="1123">
        <v>5</v>
      </c>
      <c r="AJ29" s="1123">
        <v>31</v>
      </c>
      <c r="AK29" s="1123">
        <v>28</v>
      </c>
      <c r="AL29" s="1123">
        <v>3</v>
      </c>
      <c r="AM29" s="1123" t="s">
        <v>687</v>
      </c>
      <c r="AN29" s="1123" t="s">
        <v>687</v>
      </c>
      <c r="AO29" s="1123" t="s">
        <v>687</v>
      </c>
      <c r="AP29" s="1123">
        <v>1</v>
      </c>
      <c r="AQ29" s="1123">
        <v>1</v>
      </c>
      <c r="AR29" s="1123" t="s">
        <v>687</v>
      </c>
      <c r="AS29" s="1123">
        <v>7</v>
      </c>
      <c r="AT29" s="1123">
        <v>2</v>
      </c>
      <c r="AU29" s="1123">
        <v>5</v>
      </c>
      <c r="AV29" s="1123" t="s">
        <v>687</v>
      </c>
      <c r="AW29" s="1123" t="s">
        <v>687</v>
      </c>
      <c r="AX29" s="1123" t="s">
        <v>687</v>
      </c>
      <c r="AY29" s="1123" t="s">
        <v>687</v>
      </c>
      <c r="AZ29" s="1123" t="s">
        <v>687</v>
      </c>
      <c r="BA29" s="1123" t="s">
        <v>687</v>
      </c>
      <c r="BB29" s="1123">
        <v>1</v>
      </c>
      <c r="BC29" s="1123" t="s">
        <v>687</v>
      </c>
      <c r="BD29" s="1123">
        <v>1</v>
      </c>
      <c r="BE29" s="1123">
        <v>41</v>
      </c>
      <c r="BF29" s="1123">
        <v>36</v>
      </c>
      <c r="BG29" s="1123">
        <v>5</v>
      </c>
      <c r="BH29" s="1123">
        <v>114</v>
      </c>
      <c r="BI29" s="1123">
        <v>92</v>
      </c>
      <c r="BJ29" s="1123">
        <v>22</v>
      </c>
    </row>
    <row r="30" spans="1:62" s="10" customFormat="1" ht="15.75" customHeight="1">
      <c r="A30" s="561" t="s">
        <v>1855</v>
      </c>
      <c r="B30" s="1124">
        <v>687</v>
      </c>
      <c r="C30" s="1123">
        <v>506</v>
      </c>
      <c r="D30" s="1123">
        <v>181</v>
      </c>
      <c r="E30" s="1123">
        <v>14</v>
      </c>
      <c r="F30" s="1123">
        <v>12</v>
      </c>
      <c r="G30" s="1123">
        <v>2</v>
      </c>
      <c r="H30" s="1123">
        <v>255</v>
      </c>
      <c r="I30" s="1123">
        <v>170</v>
      </c>
      <c r="J30" s="1123">
        <v>85</v>
      </c>
      <c r="K30" s="1123">
        <v>2</v>
      </c>
      <c r="L30" s="1123">
        <v>1</v>
      </c>
      <c r="M30" s="1123">
        <v>1</v>
      </c>
      <c r="N30" s="1123">
        <v>24</v>
      </c>
      <c r="O30" s="1123">
        <v>18</v>
      </c>
      <c r="P30" s="1123">
        <v>6</v>
      </c>
      <c r="Q30" s="1123">
        <v>5</v>
      </c>
      <c r="R30" s="1123">
        <v>3</v>
      </c>
      <c r="S30" s="1123">
        <v>2</v>
      </c>
      <c r="T30" s="1123">
        <v>9</v>
      </c>
      <c r="U30" s="1123">
        <v>3</v>
      </c>
      <c r="V30" s="1123">
        <v>6</v>
      </c>
      <c r="W30" s="1123" t="s">
        <v>687</v>
      </c>
      <c r="X30" s="1123" t="s">
        <v>687</v>
      </c>
      <c r="Y30" s="1123" t="s">
        <v>687</v>
      </c>
      <c r="Z30" s="1123" t="s">
        <v>687</v>
      </c>
      <c r="AA30" s="1123" t="s">
        <v>687</v>
      </c>
      <c r="AB30" s="1123" t="s">
        <v>687</v>
      </c>
      <c r="AC30" s="1123">
        <v>92</v>
      </c>
      <c r="AD30" s="1123">
        <v>72</v>
      </c>
      <c r="AE30" s="1123">
        <v>20</v>
      </c>
      <c r="AF30" s="1128" t="s">
        <v>1855</v>
      </c>
      <c r="AG30" s="1124">
        <v>20</v>
      </c>
      <c r="AH30" s="1123">
        <v>16</v>
      </c>
      <c r="AI30" s="1123">
        <v>4</v>
      </c>
      <c r="AJ30" s="1123">
        <v>48</v>
      </c>
      <c r="AK30" s="1123">
        <v>38</v>
      </c>
      <c r="AL30" s="1123">
        <v>10</v>
      </c>
      <c r="AM30" s="1123">
        <v>1</v>
      </c>
      <c r="AN30" s="1123">
        <v>1</v>
      </c>
      <c r="AO30" s="1123" t="s">
        <v>687</v>
      </c>
      <c r="AP30" s="1123">
        <v>3</v>
      </c>
      <c r="AQ30" s="1123">
        <v>1</v>
      </c>
      <c r="AR30" s="1123">
        <v>2</v>
      </c>
      <c r="AS30" s="1123">
        <v>7</v>
      </c>
      <c r="AT30" s="1123">
        <v>4</v>
      </c>
      <c r="AU30" s="1123">
        <v>3</v>
      </c>
      <c r="AV30" s="1123" t="s">
        <v>687</v>
      </c>
      <c r="AW30" s="1123" t="s">
        <v>687</v>
      </c>
      <c r="AX30" s="1123" t="s">
        <v>687</v>
      </c>
      <c r="AY30" s="1123" t="s">
        <v>687</v>
      </c>
      <c r="AZ30" s="1123" t="s">
        <v>687</v>
      </c>
      <c r="BA30" s="1123" t="s">
        <v>687</v>
      </c>
      <c r="BB30" s="1123">
        <v>1</v>
      </c>
      <c r="BC30" s="1123">
        <v>1</v>
      </c>
      <c r="BD30" s="1123" t="s">
        <v>687</v>
      </c>
      <c r="BE30" s="1123">
        <v>65</v>
      </c>
      <c r="BF30" s="1123">
        <v>58</v>
      </c>
      <c r="BG30" s="1123">
        <v>7</v>
      </c>
      <c r="BH30" s="1123">
        <v>141</v>
      </c>
      <c r="BI30" s="1123">
        <v>108</v>
      </c>
      <c r="BJ30" s="1123">
        <v>33</v>
      </c>
    </row>
    <row r="31" spans="1:62" s="10" customFormat="1" ht="15.75" customHeight="1">
      <c r="A31" s="561" t="s">
        <v>1856</v>
      </c>
      <c r="B31" s="1124">
        <v>792</v>
      </c>
      <c r="C31" s="1123">
        <v>607</v>
      </c>
      <c r="D31" s="1123">
        <v>185</v>
      </c>
      <c r="E31" s="1123">
        <v>18</v>
      </c>
      <c r="F31" s="1123">
        <v>12</v>
      </c>
      <c r="G31" s="1123">
        <v>6</v>
      </c>
      <c r="H31" s="1123">
        <v>294</v>
      </c>
      <c r="I31" s="1123">
        <v>220</v>
      </c>
      <c r="J31" s="1123">
        <v>74</v>
      </c>
      <c r="K31" s="1123">
        <v>1</v>
      </c>
      <c r="L31" s="1123">
        <v>1</v>
      </c>
      <c r="M31" s="1123" t="s">
        <v>687</v>
      </c>
      <c r="N31" s="1123">
        <v>25</v>
      </c>
      <c r="O31" s="1123">
        <v>20</v>
      </c>
      <c r="P31" s="1123">
        <v>5</v>
      </c>
      <c r="Q31" s="1123">
        <v>9</v>
      </c>
      <c r="R31" s="1123">
        <v>6</v>
      </c>
      <c r="S31" s="1123">
        <v>3</v>
      </c>
      <c r="T31" s="1123">
        <v>16</v>
      </c>
      <c r="U31" s="1123">
        <v>12</v>
      </c>
      <c r="V31" s="1123">
        <v>4</v>
      </c>
      <c r="W31" s="1123" t="s">
        <v>687</v>
      </c>
      <c r="X31" s="1123" t="s">
        <v>687</v>
      </c>
      <c r="Y31" s="1123" t="s">
        <v>687</v>
      </c>
      <c r="Z31" s="1123" t="s">
        <v>687</v>
      </c>
      <c r="AA31" s="1123" t="s">
        <v>687</v>
      </c>
      <c r="AB31" s="1123" t="s">
        <v>687</v>
      </c>
      <c r="AC31" s="1123">
        <v>138</v>
      </c>
      <c r="AD31" s="1123">
        <v>104</v>
      </c>
      <c r="AE31" s="1123">
        <v>34</v>
      </c>
      <c r="AF31" s="1128" t="s">
        <v>1856</v>
      </c>
      <c r="AG31" s="1124">
        <v>55</v>
      </c>
      <c r="AH31" s="1123">
        <v>42</v>
      </c>
      <c r="AI31" s="1123">
        <v>13</v>
      </c>
      <c r="AJ31" s="1123">
        <v>29</v>
      </c>
      <c r="AK31" s="1123">
        <v>26</v>
      </c>
      <c r="AL31" s="1123">
        <v>3</v>
      </c>
      <c r="AM31" s="1123">
        <v>2</v>
      </c>
      <c r="AN31" s="1123">
        <v>2</v>
      </c>
      <c r="AO31" s="1123" t="s">
        <v>687</v>
      </c>
      <c r="AP31" s="1123">
        <v>3</v>
      </c>
      <c r="AQ31" s="1123">
        <v>1</v>
      </c>
      <c r="AR31" s="1123">
        <v>2</v>
      </c>
      <c r="AS31" s="1123">
        <v>19</v>
      </c>
      <c r="AT31" s="1123">
        <v>13</v>
      </c>
      <c r="AU31" s="1123">
        <v>6</v>
      </c>
      <c r="AV31" s="1123" t="s">
        <v>687</v>
      </c>
      <c r="AW31" s="1123" t="s">
        <v>687</v>
      </c>
      <c r="AX31" s="1123" t="s">
        <v>687</v>
      </c>
      <c r="AY31" s="1123" t="s">
        <v>687</v>
      </c>
      <c r="AZ31" s="1123" t="s">
        <v>687</v>
      </c>
      <c r="BA31" s="1123" t="s">
        <v>687</v>
      </c>
      <c r="BB31" s="1123" t="s">
        <v>687</v>
      </c>
      <c r="BC31" s="1123" t="s">
        <v>687</v>
      </c>
      <c r="BD31" s="1123" t="s">
        <v>687</v>
      </c>
      <c r="BE31" s="1123">
        <v>55</v>
      </c>
      <c r="BF31" s="1123">
        <v>44</v>
      </c>
      <c r="BG31" s="1123">
        <v>11</v>
      </c>
      <c r="BH31" s="1123">
        <v>128</v>
      </c>
      <c r="BI31" s="1123">
        <v>104</v>
      </c>
      <c r="BJ31" s="1123">
        <v>24</v>
      </c>
    </row>
    <row r="32" spans="1:62" s="10" customFormat="1" ht="15.75" customHeight="1">
      <c r="A32" s="561" t="s">
        <v>1857</v>
      </c>
      <c r="B32" s="1124">
        <v>910</v>
      </c>
      <c r="C32" s="1123">
        <v>652</v>
      </c>
      <c r="D32" s="1123">
        <v>258</v>
      </c>
      <c r="E32" s="1123">
        <v>26</v>
      </c>
      <c r="F32" s="1123">
        <v>18</v>
      </c>
      <c r="G32" s="1123">
        <v>8</v>
      </c>
      <c r="H32" s="1123">
        <v>367</v>
      </c>
      <c r="I32" s="1123">
        <v>267</v>
      </c>
      <c r="J32" s="1123">
        <v>100</v>
      </c>
      <c r="K32" s="1123">
        <v>4</v>
      </c>
      <c r="L32" s="1123">
        <v>3</v>
      </c>
      <c r="M32" s="1123">
        <v>1</v>
      </c>
      <c r="N32" s="1123">
        <v>26</v>
      </c>
      <c r="O32" s="1123">
        <v>15</v>
      </c>
      <c r="P32" s="1123">
        <v>11</v>
      </c>
      <c r="Q32" s="1123">
        <v>8</v>
      </c>
      <c r="R32" s="1123">
        <v>4</v>
      </c>
      <c r="S32" s="1123">
        <v>4</v>
      </c>
      <c r="T32" s="1123">
        <v>15</v>
      </c>
      <c r="U32" s="1123">
        <v>10</v>
      </c>
      <c r="V32" s="1123">
        <v>5</v>
      </c>
      <c r="W32" s="1123" t="s">
        <v>687</v>
      </c>
      <c r="X32" s="1123" t="s">
        <v>687</v>
      </c>
      <c r="Y32" s="1123" t="s">
        <v>687</v>
      </c>
      <c r="Z32" s="1123" t="s">
        <v>687</v>
      </c>
      <c r="AA32" s="1123" t="s">
        <v>687</v>
      </c>
      <c r="AB32" s="1123" t="s">
        <v>687</v>
      </c>
      <c r="AC32" s="1123">
        <v>162</v>
      </c>
      <c r="AD32" s="1123">
        <v>110</v>
      </c>
      <c r="AE32" s="1123">
        <v>52</v>
      </c>
      <c r="AF32" s="1128" t="s">
        <v>1857</v>
      </c>
      <c r="AG32" s="1124">
        <v>64</v>
      </c>
      <c r="AH32" s="1123">
        <v>49</v>
      </c>
      <c r="AI32" s="1123">
        <v>15</v>
      </c>
      <c r="AJ32" s="1123">
        <v>39</v>
      </c>
      <c r="AK32" s="1123">
        <v>32</v>
      </c>
      <c r="AL32" s="1123">
        <v>7</v>
      </c>
      <c r="AM32" s="1123">
        <v>1</v>
      </c>
      <c r="AN32" s="1123">
        <v>1</v>
      </c>
      <c r="AO32" s="1123" t="s">
        <v>687</v>
      </c>
      <c r="AP32" s="1123">
        <v>4</v>
      </c>
      <c r="AQ32" s="1123">
        <v>2</v>
      </c>
      <c r="AR32" s="1123">
        <v>2</v>
      </c>
      <c r="AS32" s="1123">
        <v>23</v>
      </c>
      <c r="AT32" s="1123">
        <v>8</v>
      </c>
      <c r="AU32" s="1123">
        <v>15</v>
      </c>
      <c r="AV32" s="1123" t="s">
        <v>687</v>
      </c>
      <c r="AW32" s="1123" t="s">
        <v>687</v>
      </c>
      <c r="AX32" s="1123" t="s">
        <v>687</v>
      </c>
      <c r="AY32" s="1123" t="s">
        <v>687</v>
      </c>
      <c r="AZ32" s="1123" t="s">
        <v>687</v>
      </c>
      <c r="BA32" s="1123" t="s">
        <v>687</v>
      </c>
      <c r="BB32" s="1123" t="s">
        <v>687</v>
      </c>
      <c r="BC32" s="1123" t="s">
        <v>687</v>
      </c>
      <c r="BD32" s="1123" t="s">
        <v>687</v>
      </c>
      <c r="BE32" s="1123">
        <v>49</v>
      </c>
      <c r="BF32" s="1123">
        <v>36</v>
      </c>
      <c r="BG32" s="1123">
        <v>13</v>
      </c>
      <c r="BH32" s="1123">
        <v>122</v>
      </c>
      <c r="BI32" s="1123">
        <v>97</v>
      </c>
      <c r="BJ32" s="1123">
        <v>25</v>
      </c>
    </row>
    <row r="33" spans="1:62" s="10" customFormat="1" ht="15.75" customHeight="1">
      <c r="A33" s="561" t="s">
        <v>1858</v>
      </c>
      <c r="B33" s="1124">
        <v>1360</v>
      </c>
      <c r="C33" s="1123">
        <v>879</v>
      </c>
      <c r="D33" s="1123">
        <v>481</v>
      </c>
      <c r="E33" s="1123">
        <v>33</v>
      </c>
      <c r="F33" s="1123">
        <v>21</v>
      </c>
      <c r="G33" s="1123">
        <v>12</v>
      </c>
      <c r="H33" s="1123">
        <v>522</v>
      </c>
      <c r="I33" s="1123">
        <v>356</v>
      </c>
      <c r="J33" s="1123">
        <v>166</v>
      </c>
      <c r="K33" s="1123">
        <v>1</v>
      </c>
      <c r="L33" s="1123" t="s">
        <v>687</v>
      </c>
      <c r="M33" s="1123">
        <v>1</v>
      </c>
      <c r="N33" s="1123">
        <v>39</v>
      </c>
      <c r="O33" s="1123">
        <v>27</v>
      </c>
      <c r="P33" s="1123">
        <v>12</v>
      </c>
      <c r="Q33" s="1123">
        <v>14</v>
      </c>
      <c r="R33" s="1123">
        <v>9</v>
      </c>
      <c r="S33" s="1123">
        <v>5</v>
      </c>
      <c r="T33" s="1123">
        <v>26</v>
      </c>
      <c r="U33" s="1123">
        <v>17</v>
      </c>
      <c r="V33" s="1123">
        <v>9</v>
      </c>
      <c r="W33" s="1123" t="s">
        <v>687</v>
      </c>
      <c r="X33" s="1123" t="s">
        <v>687</v>
      </c>
      <c r="Y33" s="1123" t="s">
        <v>687</v>
      </c>
      <c r="Z33" s="1123" t="s">
        <v>687</v>
      </c>
      <c r="AA33" s="1123" t="s">
        <v>687</v>
      </c>
      <c r="AB33" s="1123" t="s">
        <v>687</v>
      </c>
      <c r="AC33" s="1123">
        <v>261</v>
      </c>
      <c r="AD33" s="1123">
        <v>148</v>
      </c>
      <c r="AE33" s="1123">
        <v>113</v>
      </c>
      <c r="AF33" s="1128" t="s">
        <v>1858</v>
      </c>
      <c r="AG33" s="1124">
        <v>127</v>
      </c>
      <c r="AH33" s="1123">
        <v>89</v>
      </c>
      <c r="AI33" s="1123">
        <v>38</v>
      </c>
      <c r="AJ33" s="1123">
        <v>52</v>
      </c>
      <c r="AK33" s="1123">
        <v>36</v>
      </c>
      <c r="AL33" s="1123">
        <v>16</v>
      </c>
      <c r="AM33" s="1123">
        <v>4</v>
      </c>
      <c r="AN33" s="1123">
        <v>3</v>
      </c>
      <c r="AO33" s="1123">
        <v>1</v>
      </c>
      <c r="AP33" s="1123">
        <v>5</v>
      </c>
      <c r="AQ33" s="1123">
        <v>2</v>
      </c>
      <c r="AR33" s="1123">
        <v>3</v>
      </c>
      <c r="AS33" s="1123">
        <v>41</v>
      </c>
      <c r="AT33" s="1123">
        <v>19</v>
      </c>
      <c r="AU33" s="1123">
        <v>22</v>
      </c>
      <c r="AV33" s="1123" t="s">
        <v>687</v>
      </c>
      <c r="AW33" s="1123" t="s">
        <v>687</v>
      </c>
      <c r="AX33" s="1123" t="s">
        <v>687</v>
      </c>
      <c r="AY33" s="1123" t="s">
        <v>687</v>
      </c>
      <c r="AZ33" s="1123" t="s">
        <v>687</v>
      </c>
      <c r="BA33" s="1123" t="s">
        <v>687</v>
      </c>
      <c r="BB33" s="1123" t="s">
        <v>687</v>
      </c>
      <c r="BC33" s="1123" t="s">
        <v>687</v>
      </c>
      <c r="BD33" s="1123" t="s">
        <v>687</v>
      </c>
      <c r="BE33" s="1123">
        <v>89</v>
      </c>
      <c r="BF33" s="1123">
        <v>58</v>
      </c>
      <c r="BG33" s="1123">
        <v>31</v>
      </c>
      <c r="BH33" s="1123">
        <v>146</v>
      </c>
      <c r="BI33" s="1123">
        <v>94</v>
      </c>
      <c r="BJ33" s="1123">
        <v>52</v>
      </c>
    </row>
    <row r="34" spans="1:62" s="10" customFormat="1" ht="15.75" customHeight="1">
      <c r="A34" s="561" t="s">
        <v>1859</v>
      </c>
      <c r="B34" s="1124">
        <v>2216</v>
      </c>
      <c r="C34" s="1123">
        <v>1319</v>
      </c>
      <c r="D34" s="1123">
        <v>897</v>
      </c>
      <c r="E34" s="1123">
        <v>82</v>
      </c>
      <c r="F34" s="1123">
        <v>41</v>
      </c>
      <c r="G34" s="1123">
        <v>41</v>
      </c>
      <c r="H34" s="1123">
        <v>707</v>
      </c>
      <c r="I34" s="1123">
        <v>447</v>
      </c>
      <c r="J34" s="1123">
        <v>260</v>
      </c>
      <c r="K34" s="1123">
        <v>3</v>
      </c>
      <c r="L34" s="1123">
        <v>1</v>
      </c>
      <c r="M34" s="1123">
        <v>2</v>
      </c>
      <c r="N34" s="1123">
        <v>75</v>
      </c>
      <c r="O34" s="1123">
        <v>38</v>
      </c>
      <c r="P34" s="1123">
        <v>37</v>
      </c>
      <c r="Q34" s="1123">
        <v>33</v>
      </c>
      <c r="R34" s="1123">
        <v>14</v>
      </c>
      <c r="S34" s="1123">
        <v>19</v>
      </c>
      <c r="T34" s="1123">
        <v>67</v>
      </c>
      <c r="U34" s="1123">
        <v>35</v>
      </c>
      <c r="V34" s="1123">
        <v>32</v>
      </c>
      <c r="W34" s="1123" t="s">
        <v>687</v>
      </c>
      <c r="X34" s="1123" t="s">
        <v>687</v>
      </c>
      <c r="Y34" s="1123" t="s">
        <v>687</v>
      </c>
      <c r="Z34" s="1123" t="s">
        <v>687</v>
      </c>
      <c r="AA34" s="1123" t="s">
        <v>687</v>
      </c>
      <c r="AB34" s="1123" t="s">
        <v>687</v>
      </c>
      <c r="AC34" s="1123">
        <v>437</v>
      </c>
      <c r="AD34" s="1123">
        <v>219</v>
      </c>
      <c r="AE34" s="1123">
        <v>218</v>
      </c>
      <c r="AF34" s="1128" t="s">
        <v>1859</v>
      </c>
      <c r="AG34" s="1124">
        <v>290</v>
      </c>
      <c r="AH34" s="1123">
        <v>208</v>
      </c>
      <c r="AI34" s="1123">
        <v>82</v>
      </c>
      <c r="AJ34" s="1123">
        <v>80</v>
      </c>
      <c r="AK34" s="1123">
        <v>44</v>
      </c>
      <c r="AL34" s="1123">
        <v>36</v>
      </c>
      <c r="AM34" s="1123">
        <v>9</v>
      </c>
      <c r="AN34" s="1123">
        <v>4</v>
      </c>
      <c r="AO34" s="1123">
        <v>5</v>
      </c>
      <c r="AP34" s="1123">
        <v>7</v>
      </c>
      <c r="AQ34" s="1123">
        <v>5</v>
      </c>
      <c r="AR34" s="1123">
        <v>2</v>
      </c>
      <c r="AS34" s="1123">
        <v>68</v>
      </c>
      <c r="AT34" s="1123">
        <v>33</v>
      </c>
      <c r="AU34" s="1123">
        <v>35</v>
      </c>
      <c r="AV34" s="1123" t="s">
        <v>687</v>
      </c>
      <c r="AW34" s="1123" t="s">
        <v>687</v>
      </c>
      <c r="AX34" s="1123" t="s">
        <v>687</v>
      </c>
      <c r="AY34" s="1123" t="s">
        <v>687</v>
      </c>
      <c r="AZ34" s="1123" t="s">
        <v>687</v>
      </c>
      <c r="BA34" s="1123" t="s">
        <v>687</v>
      </c>
      <c r="BB34" s="1123" t="s">
        <v>687</v>
      </c>
      <c r="BC34" s="1123" t="s">
        <v>687</v>
      </c>
      <c r="BD34" s="1123" t="s">
        <v>687</v>
      </c>
      <c r="BE34" s="1123">
        <v>201</v>
      </c>
      <c r="BF34" s="1123">
        <v>123</v>
      </c>
      <c r="BG34" s="1123">
        <v>78</v>
      </c>
      <c r="BH34" s="1123">
        <v>157</v>
      </c>
      <c r="BI34" s="1123">
        <v>107</v>
      </c>
      <c r="BJ34" s="1123">
        <v>50</v>
      </c>
    </row>
    <row r="35" spans="1:62" s="10" customFormat="1" ht="15.75" customHeight="1">
      <c r="A35" s="561" t="s">
        <v>1860</v>
      </c>
      <c r="B35" s="1124">
        <v>2885</v>
      </c>
      <c r="C35" s="1123">
        <v>1475</v>
      </c>
      <c r="D35" s="1123">
        <v>1410</v>
      </c>
      <c r="E35" s="1123">
        <v>120</v>
      </c>
      <c r="F35" s="1123">
        <v>54</v>
      </c>
      <c r="G35" s="1123">
        <v>66</v>
      </c>
      <c r="H35" s="1123">
        <v>715</v>
      </c>
      <c r="I35" s="1123">
        <v>431</v>
      </c>
      <c r="J35" s="1123">
        <v>284</v>
      </c>
      <c r="K35" s="1123">
        <v>7</v>
      </c>
      <c r="L35" s="1123">
        <v>1</v>
      </c>
      <c r="M35" s="1123">
        <v>6</v>
      </c>
      <c r="N35" s="1123">
        <v>97</v>
      </c>
      <c r="O35" s="1123">
        <v>39</v>
      </c>
      <c r="P35" s="1123">
        <v>58</v>
      </c>
      <c r="Q35" s="1123">
        <v>59</v>
      </c>
      <c r="R35" s="1123">
        <v>24</v>
      </c>
      <c r="S35" s="1123">
        <v>35</v>
      </c>
      <c r="T35" s="1123">
        <v>91</v>
      </c>
      <c r="U35" s="1123">
        <v>28</v>
      </c>
      <c r="V35" s="1123">
        <v>63</v>
      </c>
      <c r="W35" s="1123" t="s">
        <v>687</v>
      </c>
      <c r="X35" s="1123" t="s">
        <v>687</v>
      </c>
      <c r="Y35" s="1123" t="s">
        <v>687</v>
      </c>
      <c r="Z35" s="1123" t="s">
        <v>687</v>
      </c>
      <c r="AA35" s="1123" t="s">
        <v>687</v>
      </c>
      <c r="AB35" s="1123" t="s">
        <v>687</v>
      </c>
      <c r="AC35" s="1123">
        <v>663</v>
      </c>
      <c r="AD35" s="1123">
        <v>273</v>
      </c>
      <c r="AE35" s="1123">
        <v>390</v>
      </c>
      <c r="AF35" s="1128" t="s">
        <v>1860</v>
      </c>
      <c r="AG35" s="1124">
        <v>458</v>
      </c>
      <c r="AH35" s="1123">
        <v>288</v>
      </c>
      <c r="AI35" s="1123">
        <v>170</v>
      </c>
      <c r="AJ35" s="1123">
        <v>79</v>
      </c>
      <c r="AK35" s="1123">
        <v>38</v>
      </c>
      <c r="AL35" s="1123">
        <v>41</v>
      </c>
      <c r="AM35" s="1123">
        <v>3</v>
      </c>
      <c r="AN35" s="1123">
        <v>2</v>
      </c>
      <c r="AO35" s="1123">
        <v>1</v>
      </c>
      <c r="AP35" s="1123">
        <v>11</v>
      </c>
      <c r="AQ35" s="1123">
        <v>6</v>
      </c>
      <c r="AR35" s="1123">
        <v>5</v>
      </c>
      <c r="AS35" s="1123">
        <v>78</v>
      </c>
      <c r="AT35" s="1123">
        <v>40</v>
      </c>
      <c r="AU35" s="1123">
        <v>38</v>
      </c>
      <c r="AV35" s="1123" t="s">
        <v>687</v>
      </c>
      <c r="AW35" s="1123" t="s">
        <v>687</v>
      </c>
      <c r="AX35" s="1123" t="s">
        <v>687</v>
      </c>
      <c r="AY35" s="1123" t="s">
        <v>687</v>
      </c>
      <c r="AZ35" s="1123" t="s">
        <v>687</v>
      </c>
      <c r="BA35" s="1123" t="s">
        <v>687</v>
      </c>
      <c r="BB35" s="1123">
        <v>1</v>
      </c>
      <c r="BC35" s="1123" t="s">
        <v>687</v>
      </c>
      <c r="BD35" s="1123">
        <v>1</v>
      </c>
      <c r="BE35" s="1123">
        <v>353</v>
      </c>
      <c r="BF35" s="1123">
        <v>165</v>
      </c>
      <c r="BG35" s="1123">
        <v>188</v>
      </c>
      <c r="BH35" s="1123">
        <v>150</v>
      </c>
      <c r="BI35" s="1123">
        <v>86</v>
      </c>
      <c r="BJ35" s="1123">
        <v>64</v>
      </c>
    </row>
    <row r="36" spans="1:62" s="10" customFormat="1" ht="15.75" customHeight="1">
      <c r="A36" s="561" t="s">
        <v>1861</v>
      </c>
      <c r="B36" s="1124">
        <v>2339</v>
      </c>
      <c r="C36" s="1123">
        <v>929</v>
      </c>
      <c r="D36" s="1123">
        <v>1410</v>
      </c>
      <c r="E36" s="1123">
        <v>85</v>
      </c>
      <c r="F36" s="1123">
        <v>33</v>
      </c>
      <c r="G36" s="1123">
        <v>52</v>
      </c>
      <c r="H36" s="1123">
        <v>402</v>
      </c>
      <c r="I36" s="1123">
        <v>202</v>
      </c>
      <c r="J36" s="1123">
        <v>200</v>
      </c>
      <c r="K36" s="1123">
        <v>7</v>
      </c>
      <c r="L36" s="1123">
        <v>1</v>
      </c>
      <c r="M36" s="1123">
        <v>6</v>
      </c>
      <c r="N36" s="1123">
        <v>77</v>
      </c>
      <c r="O36" s="1123">
        <v>24</v>
      </c>
      <c r="P36" s="1123">
        <v>53</v>
      </c>
      <c r="Q36" s="1123">
        <v>71</v>
      </c>
      <c r="R36" s="1123">
        <v>22</v>
      </c>
      <c r="S36" s="1123">
        <v>49</v>
      </c>
      <c r="T36" s="1123">
        <v>83</v>
      </c>
      <c r="U36" s="1123">
        <v>28</v>
      </c>
      <c r="V36" s="1123">
        <v>55</v>
      </c>
      <c r="W36" s="1123" t="s">
        <v>687</v>
      </c>
      <c r="X36" s="1123" t="s">
        <v>687</v>
      </c>
      <c r="Y36" s="1123" t="s">
        <v>687</v>
      </c>
      <c r="Z36" s="1123" t="s">
        <v>687</v>
      </c>
      <c r="AA36" s="1123" t="s">
        <v>687</v>
      </c>
      <c r="AB36" s="1123" t="s">
        <v>687</v>
      </c>
      <c r="AC36" s="1123">
        <v>571</v>
      </c>
      <c r="AD36" s="1123">
        <v>170</v>
      </c>
      <c r="AE36" s="1123">
        <v>401</v>
      </c>
      <c r="AF36" s="1128" t="s">
        <v>1861</v>
      </c>
      <c r="AG36" s="1124">
        <v>396</v>
      </c>
      <c r="AH36" s="1123">
        <v>203</v>
      </c>
      <c r="AI36" s="1123">
        <v>193</v>
      </c>
      <c r="AJ36" s="1123">
        <v>60</v>
      </c>
      <c r="AK36" s="1123">
        <v>15</v>
      </c>
      <c r="AL36" s="1123">
        <v>45</v>
      </c>
      <c r="AM36" s="1123">
        <v>6</v>
      </c>
      <c r="AN36" s="1123">
        <v>3</v>
      </c>
      <c r="AO36" s="1123">
        <v>3</v>
      </c>
      <c r="AP36" s="1123">
        <v>9</v>
      </c>
      <c r="AQ36" s="1123">
        <v>4</v>
      </c>
      <c r="AR36" s="1123">
        <v>5</v>
      </c>
      <c r="AS36" s="1123">
        <v>72</v>
      </c>
      <c r="AT36" s="1123">
        <v>23</v>
      </c>
      <c r="AU36" s="1123">
        <v>49</v>
      </c>
      <c r="AV36" s="1123" t="s">
        <v>687</v>
      </c>
      <c r="AW36" s="1123" t="s">
        <v>687</v>
      </c>
      <c r="AX36" s="1123" t="s">
        <v>687</v>
      </c>
      <c r="AY36" s="1123" t="s">
        <v>687</v>
      </c>
      <c r="AZ36" s="1123" t="s">
        <v>687</v>
      </c>
      <c r="BA36" s="1123" t="s">
        <v>687</v>
      </c>
      <c r="BB36" s="1123" t="s">
        <v>687</v>
      </c>
      <c r="BC36" s="1123" t="s">
        <v>687</v>
      </c>
      <c r="BD36" s="1123" t="s">
        <v>687</v>
      </c>
      <c r="BE36" s="1123">
        <v>388</v>
      </c>
      <c r="BF36" s="1123">
        <v>146</v>
      </c>
      <c r="BG36" s="1123">
        <v>242</v>
      </c>
      <c r="BH36" s="1123">
        <v>112</v>
      </c>
      <c r="BI36" s="1123">
        <v>55</v>
      </c>
      <c r="BJ36" s="1123">
        <v>57</v>
      </c>
    </row>
    <row r="37" spans="1:62" s="10" customFormat="1" ht="15.75" customHeight="1">
      <c r="A37" s="561" t="s">
        <v>1862</v>
      </c>
      <c r="B37" s="1124">
        <v>1857</v>
      </c>
      <c r="C37" s="1123">
        <v>497</v>
      </c>
      <c r="D37" s="1123">
        <v>1360</v>
      </c>
      <c r="E37" s="1123">
        <v>49</v>
      </c>
      <c r="F37" s="1123">
        <v>18</v>
      </c>
      <c r="G37" s="1123">
        <v>31</v>
      </c>
      <c r="H37" s="1123">
        <v>134</v>
      </c>
      <c r="I37" s="1123">
        <v>58</v>
      </c>
      <c r="J37" s="1123">
        <v>76</v>
      </c>
      <c r="K37" s="1123">
        <v>5</v>
      </c>
      <c r="L37" s="1123">
        <v>1</v>
      </c>
      <c r="M37" s="1123">
        <v>4</v>
      </c>
      <c r="N37" s="1123">
        <v>38</v>
      </c>
      <c r="O37" s="1123">
        <v>11</v>
      </c>
      <c r="P37" s="1123">
        <v>27</v>
      </c>
      <c r="Q37" s="1123">
        <v>87</v>
      </c>
      <c r="R37" s="1123">
        <v>20</v>
      </c>
      <c r="S37" s="1123">
        <v>67</v>
      </c>
      <c r="T37" s="1123">
        <v>80</v>
      </c>
      <c r="U37" s="1123">
        <v>20</v>
      </c>
      <c r="V37" s="1123">
        <v>60</v>
      </c>
      <c r="W37" s="1123" t="s">
        <v>687</v>
      </c>
      <c r="X37" s="1123" t="s">
        <v>687</v>
      </c>
      <c r="Y37" s="1123" t="s">
        <v>687</v>
      </c>
      <c r="Z37" s="1123" t="s">
        <v>687</v>
      </c>
      <c r="AA37" s="1123" t="s">
        <v>687</v>
      </c>
      <c r="AB37" s="1123" t="s">
        <v>687</v>
      </c>
      <c r="AC37" s="1123">
        <v>426</v>
      </c>
      <c r="AD37" s="1123">
        <v>98</v>
      </c>
      <c r="AE37" s="1123">
        <v>328</v>
      </c>
      <c r="AF37" s="1128" t="s">
        <v>1862</v>
      </c>
      <c r="AG37" s="1124">
        <v>328</v>
      </c>
      <c r="AH37" s="1123">
        <v>120</v>
      </c>
      <c r="AI37" s="1123">
        <v>208</v>
      </c>
      <c r="AJ37" s="1123">
        <v>44</v>
      </c>
      <c r="AK37" s="1123">
        <v>13</v>
      </c>
      <c r="AL37" s="1123">
        <v>31</v>
      </c>
      <c r="AM37" s="1123">
        <v>3</v>
      </c>
      <c r="AN37" s="1123" t="s">
        <v>687</v>
      </c>
      <c r="AO37" s="1123">
        <v>3</v>
      </c>
      <c r="AP37" s="1123">
        <v>8</v>
      </c>
      <c r="AQ37" s="1123">
        <v>1</v>
      </c>
      <c r="AR37" s="1123">
        <v>7</v>
      </c>
      <c r="AS37" s="1123">
        <v>59</v>
      </c>
      <c r="AT37" s="1123">
        <v>16</v>
      </c>
      <c r="AU37" s="1123">
        <v>43</v>
      </c>
      <c r="AV37" s="1123" t="s">
        <v>687</v>
      </c>
      <c r="AW37" s="1123" t="s">
        <v>687</v>
      </c>
      <c r="AX37" s="1123" t="s">
        <v>687</v>
      </c>
      <c r="AY37" s="1123" t="s">
        <v>687</v>
      </c>
      <c r="AZ37" s="1123" t="s">
        <v>687</v>
      </c>
      <c r="BA37" s="1123" t="s">
        <v>687</v>
      </c>
      <c r="BB37" s="1123" t="s">
        <v>687</v>
      </c>
      <c r="BC37" s="1123" t="s">
        <v>687</v>
      </c>
      <c r="BD37" s="1123" t="s">
        <v>687</v>
      </c>
      <c r="BE37" s="1123">
        <v>519</v>
      </c>
      <c r="BF37" s="1123">
        <v>103</v>
      </c>
      <c r="BG37" s="1123">
        <v>416</v>
      </c>
      <c r="BH37" s="1123">
        <v>77</v>
      </c>
      <c r="BI37" s="1123">
        <v>18</v>
      </c>
      <c r="BJ37" s="1123">
        <v>59</v>
      </c>
    </row>
    <row r="38" spans="1:62" s="10" customFormat="1" ht="3.75" customHeight="1" thickBot="1">
      <c r="A38" s="999"/>
      <c r="B38" s="1000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999"/>
      <c r="AG38" s="1000"/>
      <c r="AH38" s="37"/>
      <c r="AI38" s="37"/>
      <c r="AJ38" s="37"/>
      <c r="AK38" s="37"/>
      <c r="AL38" s="37"/>
      <c r="AM38" s="37"/>
      <c r="AN38" s="37"/>
      <c r="AO38" s="37"/>
      <c r="AP38" s="1129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1:32" s="10" customFormat="1" ht="9.75" customHeight="1" thickTop="1">
      <c r="A39" s="23"/>
      <c r="AF39" s="23"/>
    </row>
    <row r="40" spans="1:62" s="10" customFormat="1" ht="12" customHeight="1">
      <c r="A40" s="1002" t="s">
        <v>1313</v>
      </c>
      <c r="B40" s="79"/>
      <c r="C40" s="79"/>
      <c r="D40" s="79"/>
      <c r="E40" s="79"/>
      <c r="F40" s="79"/>
      <c r="G40" s="79"/>
      <c r="H40" s="79"/>
      <c r="I40" s="79"/>
      <c r="J40" s="79"/>
      <c r="K40" s="26"/>
      <c r="L40" s="79"/>
      <c r="M40" s="79"/>
      <c r="N40" s="79"/>
      <c r="O40" s="79"/>
      <c r="P40" s="79"/>
      <c r="Q40" s="26" t="s">
        <v>1863</v>
      </c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1130"/>
      <c r="AF40" s="1002" t="s">
        <v>1313</v>
      </c>
      <c r="AG40" s="79"/>
      <c r="AH40" s="79"/>
      <c r="AI40" s="79"/>
      <c r="AJ40" s="79"/>
      <c r="AK40" s="79"/>
      <c r="AL40" s="79"/>
      <c r="AM40" s="79"/>
      <c r="AN40" s="79"/>
      <c r="AO40" s="79"/>
      <c r="AP40" s="26"/>
      <c r="AQ40" s="79"/>
      <c r="AR40" s="79"/>
      <c r="AS40" s="79"/>
      <c r="AT40" s="79"/>
      <c r="AU40" s="79"/>
      <c r="AV40" s="26" t="s">
        <v>1863</v>
      </c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1130"/>
    </row>
    <row r="41" spans="1:61" s="10" customFormat="1" ht="1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</row>
    <row r="42" spans="5:7" ht="15.75">
      <c r="E42" s="1003"/>
      <c r="F42" s="1003"/>
      <c r="G42" s="1003"/>
    </row>
    <row r="43" spans="5:7" ht="15.75">
      <c r="E43" s="1003"/>
      <c r="F43" s="1003"/>
      <c r="G43" s="1003"/>
    </row>
    <row r="44" spans="5:7" ht="15.75">
      <c r="E44" s="1003"/>
      <c r="F44" s="1003"/>
      <c r="G44" s="1003"/>
    </row>
    <row r="45" spans="5:7" ht="15.75">
      <c r="E45" s="1003"/>
      <c r="F45" s="1003"/>
      <c r="G45" s="1003"/>
    </row>
    <row r="46" spans="5:7" ht="15.75">
      <c r="E46" s="1003"/>
      <c r="F46" s="1003"/>
      <c r="G46" s="1003"/>
    </row>
    <row r="47" spans="5:7" ht="15.75">
      <c r="E47" s="1003"/>
      <c r="F47" s="1003"/>
      <c r="G47" s="1003"/>
    </row>
    <row r="48" spans="5:7" ht="15.75">
      <c r="E48" s="1003"/>
      <c r="F48" s="1003"/>
      <c r="G48" s="1003"/>
    </row>
    <row r="49" spans="5:7" ht="15.75">
      <c r="E49" s="1003"/>
      <c r="F49" s="1003"/>
      <c r="G49" s="1003"/>
    </row>
    <row r="50" spans="5:7" ht="15.75">
      <c r="E50" s="1003"/>
      <c r="F50" s="1003"/>
      <c r="G50" s="1003"/>
    </row>
    <row r="51" spans="5:7" ht="15.75">
      <c r="E51" s="1003"/>
      <c r="F51" s="1003"/>
      <c r="G51" s="1003"/>
    </row>
    <row r="52" spans="5:7" ht="15.75">
      <c r="E52" s="1003"/>
      <c r="F52" s="1003"/>
      <c r="G52" s="1003"/>
    </row>
    <row r="53" spans="5:7" ht="15.75">
      <c r="E53" s="1003"/>
      <c r="F53" s="1003"/>
      <c r="G53" s="1003"/>
    </row>
    <row r="54" spans="5:7" ht="15.75">
      <c r="E54" s="1003"/>
      <c r="F54" s="1003"/>
      <c r="G54" s="1003"/>
    </row>
    <row r="55" spans="5:7" ht="15.75">
      <c r="E55" s="1003"/>
      <c r="F55" s="1003"/>
      <c r="G55" s="1003"/>
    </row>
  </sheetData>
  <sheetProtection/>
  <mergeCells count="40">
    <mergeCell ref="A3:P3"/>
    <mergeCell ref="Q3:AE3"/>
    <mergeCell ref="AF3:AU3"/>
    <mergeCell ref="AV3:BJ3"/>
    <mergeCell ref="AV7:AX7"/>
    <mergeCell ref="BH7:BJ7"/>
    <mergeCell ref="AY7:BA7"/>
    <mergeCell ref="BB7:BD7"/>
    <mergeCell ref="BE7:BG7"/>
    <mergeCell ref="W7:Y7"/>
    <mergeCell ref="AP7:AR7"/>
    <mergeCell ref="AS7:AU7"/>
    <mergeCell ref="AM7:AO7"/>
    <mergeCell ref="Z5:AE5"/>
    <mergeCell ref="K7:M7"/>
    <mergeCell ref="H7:J7"/>
    <mergeCell ref="AJ6:AL6"/>
    <mergeCell ref="AJ7:AL7"/>
    <mergeCell ref="AG7:AI7"/>
    <mergeCell ref="Z6:AB6"/>
    <mergeCell ref="E7:G7"/>
    <mergeCell ref="Q7:S7"/>
    <mergeCell ref="N7:P7"/>
    <mergeCell ref="T7:V7"/>
    <mergeCell ref="N6:P6"/>
    <mergeCell ref="AC6:AE6"/>
    <mergeCell ref="K6:M6"/>
    <mergeCell ref="AC7:AE7"/>
    <mergeCell ref="Z7:AB7"/>
    <mergeCell ref="W6:Y6"/>
    <mergeCell ref="E6:G6"/>
    <mergeCell ref="AG6:AI6"/>
    <mergeCell ref="BH6:BJ6"/>
    <mergeCell ref="AY6:BA6"/>
    <mergeCell ref="AS6:AU6"/>
    <mergeCell ref="AM6:AO6"/>
    <mergeCell ref="AV6:AX6"/>
    <mergeCell ref="BB6:BD6"/>
    <mergeCell ref="BE6:BG6"/>
    <mergeCell ref="AP6:AR6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16" max="65535" man="1"/>
    <brk id="31" max="65535" man="1"/>
    <brk id="4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2"/>
  </sheetPr>
  <dimension ref="A1:BJ50"/>
  <sheetViews>
    <sheetView view="pageBreakPreview" zoomScaleSheetLayoutView="100" zoomScalePageLayoutView="0" workbookViewId="0" topLeftCell="AB1">
      <selection activeCell="AL2" sqref="AL2"/>
    </sheetView>
  </sheetViews>
  <sheetFormatPr defaultColWidth="7.99609375" defaultRowHeight="13.5"/>
  <cols>
    <col min="1" max="1" width="5.5546875" style="837" customWidth="1"/>
    <col min="2" max="2" width="4.3359375" style="837" customWidth="1"/>
    <col min="3" max="8" width="4.10546875" style="837" customWidth="1"/>
    <col min="9" max="9" width="3.99609375" style="837" customWidth="1"/>
    <col min="10" max="10" width="4.10546875" style="837" customWidth="1"/>
    <col min="11" max="11" width="4.3359375" style="837" customWidth="1"/>
    <col min="12" max="12" width="4.21484375" style="837" customWidth="1"/>
    <col min="13" max="13" width="4.3359375" style="837" customWidth="1"/>
    <col min="14" max="16" width="3.99609375" style="837" customWidth="1"/>
    <col min="17" max="25" width="4.5546875" style="837" customWidth="1"/>
    <col min="26" max="31" width="4.4453125" style="837" customWidth="1"/>
    <col min="32" max="32" width="6.3359375" style="837" customWidth="1"/>
    <col min="33" max="43" width="4.10546875" style="837" customWidth="1"/>
    <col min="44" max="47" width="3.99609375" style="837" customWidth="1"/>
    <col min="48" max="48" width="4.10546875" style="837" customWidth="1"/>
    <col min="49" max="49" width="3.99609375" style="837" customWidth="1"/>
    <col min="50" max="50" width="4.4453125" style="837" customWidth="1"/>
    <col min="51" max="52" width="3.99609375" style="837" customWidth="1"/>
    <col min="53" max="53" width="4.4453125" style="837" customWidth="1"/>
    <col min="54" max="56" width="5.3359375" style="837" customWidth="1"/>
    <col min="57" max="57" width="4.5546875" style="837" customWidth="1"/>
    <col min="58" max="58" width="4.3359375" style="837" customWidth="1"/>
    <col min="59" max="59" width="4.5546875" style="837" customWidth="1"/>
    <col min="60" max="61" width="4.3359375" style="837" customWidth="1"/>
    <col min="62" max="62" width="4.5546875" style="845" customWidth="1"/>
    <col min="63" max="16384" width="7.99609375" style="845" customWidth="1"/>
  </cols>
  <sheetData>
    <row r="1" spans="1:62" s="11" customFormat="1" ht="11.25" customHeight="1">
      <c r="A1" s="29" t="s">
        <v>1317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33" t="s">
        <v>1318</v>
      </c>
      <c r="AF1" s="29" t="s">
        <v>1320</v>
      </c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33" t="s">
        <v>1478</v>
      </c>
    </row>
    <row r="2" spans="1:62" s="10" customFormat="1" ht="12">
      <c r="A2" s="12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120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81"/>
    </row>
    <row r="3" spans="1:62" s="967" customFormat="1" ht="21.75" customHeight="1">
      <c r="A3" s="1320" t="s">
        <v>1366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18" t="s">
        <v>1365</v>
      </c>
      <c r="R3" s="1318"/>
      <c r="S3" s="1318"/>
      <c r="T3" s="1318"/>
      <c r="U3" s="1318"/>
      <c r="V3" s="1318"/>
      <c r="W3" s="1318"/>
      <c r="X3" s="1318"/>
      <c r="Y3" s="1318"/>
      <c r="Z3" s="1318"/>
      <c r="AA3" s="1318"/>
      <c r="AB3" s="1318"/>
      <c r="AC3" s="1318"/>
      <c r="AD3" s="1318"/>
      <c r="AE3" s="1318"/>
      <c r="AF3" s="1320" t="s">
        <v>1516</v>
      </c>
      <c r="AG3" s="1320"/>
      <c r="AH3" s="1320"/>
      <c r="AI3" s="1320"/>
      <c r="AJ3" s="1320"/>
      <c r="AK3" s="1320"/>
      <c r="AL3" s="1320"/>
      <c r="AM3" s="1320"/>
      <c r="AN3" s="1320"/>
      <c r="AO3" s="1320"/>
      <c r="AP3" s="1320"/>
      <c r="AQ3" s="1320"/>
      <c r="AR3" s="1320"/>
      <c r="AS3" s="1320"/>
      <c r="AT3" s="1320"/>
      <c r="AU3" s="1320"/>
      <c r="AV3" s="1318" t="s">
        <v>1518</v>
      </c>
      <c r="AW3" s="1318"/>
      <c r="AX3" s="1318"/>
      <c r="AY3" s="1318"/>
      <c r="AZ3" s="1318"/>
      <c r="BA3" s="1318"/>
      <c r="BB3" s="1318"/>
      <c r="BC3" s="1318"/>
      <c r="BD3" s="1318"/>
      <c r="BE3" s="1318"/>
      <c r="BF3" s="1318"/>
      <c r="BG3" s="1318"/>
      <c r="BH3" s="1318"/>
      <c r="BI3" s="1318"/>
      <c r="BJ3" s="1318"/>
    </row>
    <row r="4" spans="1:62" s="312" customFormat="1" ht="12.75" customHeight="1">
      <c r="A4" s="968"/>
      <c r="B4" s="968"/>
      <c r="C4" s="968"/>
      <c r="D4" s="968"/>
      <c r="E4" s="968"/>
      <c r="F4" s="968"/>
      <c r="G4" s="968"/>
      <c r="H4" s="968"/>
      <c r="I4" s="968"/>
      <c r="J4" s="968"/>
      <c r="K4" s="969"/>
      <c r="L4" s="969"/>
      <c r="M4" s="969"/>
      <c r="N4" s="969"/>
      <c r="O4" s="969"/>
      <c r="P4" s="969"/>
      <c r="Q4" s="969"/>
      <c r="R4" s="969"/>
      <c r="S4" s="969"/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  <c r="AF4" s="968"/>
      <c r="AG4" s="968"/>
      <c r="AH4" s="968"/>
      <c r="AI4" s="968"/>
      <c r="AJ4" s="968"/>
      <c r="AK4" s="968"/>
      <c r="AL4" s="968"/>
      <c r="AM4" s="968"/>
      <c r="AN4" s="968"/>
      <c r="AO4" s="968"/>
      <c r="AP4" s="969"/>
      <c r="AQ4" s="969"/>
      <c r="AR4" s="969"/>
      <c r="AS4" s="969"/>
      <c r="AT4" s="969"/>
      <c r="AU4" s="969"/>
      <c r="AV4" s="969"/>
      <c r="AW4" s="969"/>
      <c r="AX4" s="969"/>
      <c r="AY4" s="969"/>
      <c r="AZ4" s="969"/>
      <c r="BA4" s="969"/>
      <c r="BB4" s="969"/>
      <c r="BC4" s="969"/>
      <c r="BD4" s="969"/>
      <c r="BE4" s="969"/>
      <c r="BF4" s="969"/>
      <c r="BG4" s="969"/>
      <c r="BH4" s="969"/>
      <c r="BI4" s="969"/>
      <c r="BJ4" s="969"/>
    </row>
    <row r="5" spans="1:62" s="10" customFormat="1" ht="12.75" customHeight="1" thickBot="1">
      <c r="A5" s="36" t="s">
        <v>198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1435" t="s">
        <v>1605</v>
      </c>
      <c r="AA5" s="1435"/>
      <c r="AB5" s="1435"/>
      <c r="AC5" s="1435"/>
      <c r="AD5" s="1435"/>
      <c r="AE5" s="1435"/>
      <c r="AF5" s="36" t="s">
        <v>198</v>
      </c>
      <c r="AG5" s="37"/>
      <c r="AH5" s="37"/>
      <c r="AI5" s="40"/>
      <c r="AJ5" s="37"/>
      <c r="AK5" s="37"/>
      <c r="AL5" s="40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120"/>
      <c r="BE5" s="37"/>
      <c r="BF5" s="37"/>
      <c r="BG5" s="37"/>
      <c r="BH5" s="37"/>
      <c r="BI5" s="37"/>
      <c r="BJ5" s="40" t="s">
        <v>1605</v>
      </c>
    </row>
    <row r="6" spans="1:62" s="80" customFormat="1" ht="45.75" customHeight="1" thickTop="1">
      <c r="A6" s="298" t="s">
        <v>342</v>
      </c>
      <c r="B6" s="970" t="s">
        <v>194</v>
      </c>
      <c r="C6" s="971"/>
      <c r="D6" s="972"/>
      <c r="E6" s="1131" t="s">
        <v>452</v>
      </c>
      <c r="F6" s="971"/>
      <c r="G6" s="972"/>
      <c r="H6" s="970" t="s">
        <v>341</v>
      </c>
      <c r="I6" s="971"/>
      <c r="J6" s="972"/>
      <c r="K6" s="1430" t="s">
        <v>56</v>
      </c>
      <c r="L6" s="1431"/>
      <c r="M6" s="1388"/>
      <c r="N6" s="1430" t="s">
        <v>453</v>
      </c>
      <c r="O6" s="1431"/>
      <c r="P6" s="1388"/>
      <c r="Q6" s="970" t="s">
        <v>544</v>
      </c>
      <c r="R6" s="971"/>
      <c r="S6" s="972"/>
      <c r="T6" s="971" t="s">
        <v>545</v>
      </c>
      <c r="U6" s="971"/>
      <c r="V6" s="972"/>
      <c r="W6" s="1430" t="s">
        <v>454</v>
      </c>
      <c r="X6" s="1431"/>
      <c r="Y6" s="1388"/>
      <c r="Z6" s="1430" t="s">
        <v>455</v>
      </c>
      <c r="AA6" s="1431"/>
      <c r="AB6" s="1388"/>
      <c r="AC6" s="1430" t="s">
        <v>546</v>
      </c>
      <c r="AD6" s="1431"/>
      <c r="AE6" s="1431"/>
      <c r="AF6" s="1112" t="s">
        <v>127</v>
      </c>
      <c r="AG6" s="1430" t="s">
        <v>547</v>
      </c>
      <c r="AH6" s="1431"/>
      <c r="AI6" s="1388"/>
      <c r="AJ6" s="1430" t="s">
        <v>548</v>
      </c>
      <c r="AK6" s="1431"/>
      <c r="AL6" s="1388"/>
      <c r="AM6" s="1430" t="s">
        <v>457</v>
      </c>
      <c r="AN6" s="1411"/>
      <c r="AO6" s="1412"/>
      <c r="AP6" s="1430" t="s">
        <v>1356</v>
      </c>
      <c r="AQ6" s="1411"/>
      <c r="AR6" s="1412"/>
      <c r="AS6" s="1430" t="s">
        <v>458</v>
      </c>
      <c r="AT6" s="1411"/>
      <c r="AU6" s="1412"/>
      <c r="AV6" s="1430" t="s">
        <v>1361</v>
      </c>
      <c r="AW6" s="1411"/>
      <c r="AX6" s="1412"/>
      <c r="AY6" s="1430" t="s">
        <v>1360</v>
      </c>
      <c r="AZ6" s="1411"/>
      <c r="BA6" s="1412"/>
      <c r="BB6" s="1430" t="s">
        <v>1358</v>
      </c>
      <c r="BC6" s="1411"/>
      <c r="BD6" s="1412"/>
      <c r="BE6" s="1430" t="s">
        <v>8</v>
      </c>
      <c r="BF6" s="1411"/>
      <c r="BG6" s="1412"/>
      <c r="BH6" s="1430" t="s">
        <v>1359</v>
      </c>
      <c r="BI6" s="1411"/>
      <c r="BJ6" s="1411"/>
    </row>
    <row r="7" spans="1:62" s="80" customFormat="1" ht="54.75" customHeight="1">
      <c r="A7" s="783" t="s">
        <v>1255</v>
      </c>
      <c r="B7" s="980" t="s">
        <v>104</v>
      </c>
      <c r="C7" s="747"/>
      <c r="D7" s="981"/>
      <c r="E7" s="1432" t="s">
        <v>12</v>
      </c>
      <c r="F7" s="1433"/>
      <c r="G7" s="1434"/>
      <c r="H7" s="1416" t="s">
        <v>543</v>
      </c>
      <c r="I7" s="1414"/>
      <c r="J7" s="1415"/>
      <c r="K7" s="1432" t="s">
        <v>3</v>
      </c>
      <c r="L7" s="1433"/>
      <c r="M7" s="1434"/>
      <c r="N7" s="1432" t="s">
        <v>41</v>
      </c>
      <c r="O7" s="1433"/>
      <c r="P7" s="1434"/>
      <c r="Q7" s="1432" t="s">
        <v>5</v>
      </c>
      <c r="R7" s="1433"/>
      <c r="S7" s="1434"/>
      <c r="T7" s="1432" t="s">
        <v>57</v>
      </c>
      <c r="U7" s="1433"/>
      <c r="V7" s="1434"/>
      <c r="W7" s="1432" t="s">
        <v>6</v>
      </c>
      <c r="X7" s="1433"/>
      <c r="Y7" s="1434"/>
      <c r="Z7" s="1432" t="s">
        <v>13</v>
      </c>
      <c r="AA7" s="1433"/>
      <c r="AB7" s="1434"/>
      <c r="AC7" s="1432" t="s">
        <v>1357</v>
      </c>
      <c r="AD7" s="1433"/>
      <c r="AE7" s="1433"/>
      <c r="AF7" s="298" t="s">
        <v>1256</v>
      </c>
      <c r="AG7" s="1432" t="s">
        <v>30</v>
      </c>
      <c r="AH7" s="1433"/>
      <c r="AI7" s="1434"/>
      <c r="AJ7" s="1432" t="s">
        <v>7</v>
      </c>
      <c r="AK7" s="1414"/>
      <c r="AL7" s="1415"/>
      <c r="AM7" s="1432" t="s">
        <v>40</v>
      </c>
      <c r="AN7" s="1414"/>
      <c r="AO7" s="1415"/>
      <c r="AP7" s="1432" t="s">
        <v>60</v>
      </c>
      <c r="AQ7" s="1414"/>
      <c r="AR7" s="1415"/>
      <c r="AS7" s="1432" t="s">
        <v>31</v>
      </c>
      <c r="AT7" s="1414"/>
      <c r="AU7" s="1415"/>
      <c r="AV7" s="1432" t="s">
        <v>14</v>
      </c>
      <c r="AW7" s="1414"/>
      <c r="AX7" s="1415"/>
      <c r="AY7" s="1432" t="s">
        <v>27</v>
      </c>
      <c r="AZ7" s="1414"/>
      <c r="BA7" s="1415"/>
      <c r="BB7" s="1432" t="s">
        <v>2</v>
      </c>
      <c r="BC7" s="1414"/>
      <c r="BD7" s="1415"/>
      <c r="BE7" s="1432" t="s">
        <v>1</v>
      </c>
      <c r="BF7" s="1414"/>
      <c r="BG7" s="1415"/>
      <c r="BH7" s="1432" t="s">
        <v>15</v>
      </c>
      <c r="BI7" s="1414"/>
      <c r="BJ7" s="1414"/>
    </row>
    <row r="8" spans="1:62" s="80" customFormat="1" ht="15" customHeight="1">
      <c r="A8" s="298"/>
      <c r="B8" s="988" t="s">
        <v>317</v>
      </c>
      <c r="C8" s="988" t="s">
        <v>311</v>
      </c>
      <c r="D8" s="988" t="s">
        <v>312</v>
      </c>
      <c r="E8" s="988" t="s">
        <v>317</v>
      </c>
      <c r="F8" s="988" t="s">
        <v>311</v>
      </c>
      <c r="G8" s="988" t="s">
        <v>312</v>
      </c>
      <c r="H8" s="988" t="s">
        <v>317</v>
      </c>
      <c r="I8" s="988" t="s">
        <v>311</v>
      </c>
      <c r="J8" s="989" t="s">
        <v>312</v>
      </c>
      <c r="K8" s="988" t="s">
        <v>317</v>
      </c>
      <c r="L8" s="988" t="s">
        <v>311</v>
      </c>
      <c r="M8" s="988" t="s">
        <v>312</v>
      </c>
      <c r="N8" s="988" t="s">
        <v>317</v>
      </c>
      <c r="O8" s="988" t="s">
        <v>311</v>
      </c>
      <c r="P8" s="989" t="s">
        <v>312</v>
      </c>
      <c r="Q8" s="988" t="s">
        <v>317</v>
      </c>
      <c r="R8" s="988" t="s">
        <v>311</v>
      </c>
      <c r="S8" s="988" t="s">
        <v>312</v>
      </c>
      <c r="T8" s="988" t="s">
        <v>317</v>
      </c>
      <c r="U8" s="988" t="s">
        <v>311</v>
      </c>
      <c r="V8" s="988" t="s">
        <v>312</v>
      </c>
      <c r="W8" s="988" t="s">
        <v>317</v>
      </c>
      <c r="X8" s="988" t="s">
        <v>311</v>
      </c>
      <c r="Y8" s="989" t="s">
        <v>312</v>
      </c>
      <c r="Z8" s="988" t="s">
        <v>317</v>
      </c>
      <c r="AA8" s="988" t="s">
        <v>311</v>
      </c>
      <c r="AB8" s="989" t="s">
        <v>312</v>
      </c>
      <c r="AC8" s="988" t="s">
        <v>317</v>
      </c>
      <c r="AD8" s="988" t="s">
        <v>311</v>
      </c>
      <c r="AE8" s="988" t="s">
        <v>312</v>
      </c>
      <c r="AF8" s="298"/>
      <c r="AG8" s="988" t="s">
        <v>317</v>
      </c>
      <c r="AH8" s="988" t="s">
        <v>311</v>
      </c>
      <c r="AI8" s="988" t="s">
        <v>312</v>
      </c>
      <c r="AJ8" s="988" t="s">
        <v>317</v>
      </c>
      <c r="AK8" s="988" t="s">
        <v>311</v>
      </c>
      <c r="AL8" s="988" t="s">
        <v>312</v>
      </c>
      <c r="AM8" s="988" t="s">
        <v>317</v>
      </c>
      <c r="AN8" s="988" t="s">
        <v>311</v>
      </c>
      <c r="AO8" s="989" t="s">
        <v>312</v>
      </c>
      <c r="AP8" s="988" t="s">
        <v>317</v>
      </c>
      <c r="AQ8" s="988" t="s">
        <v>311</v>
      </c>
      <c r="AR8" s="988" t="s">
        <v>312</v>
      </c>
      <c r="AS8" s="988" t="s">
        <v>317</v>
      </c>
      <c r="AT8" s="988" t="s">
        <v>311</v>
      </c>
      <c r="AU8" s="989" t="s">
        <v>312</v>
      </c>
      <c r="AV8" s="988" t="s">
        <v>317</v>
      </c>
      <c r="AW8" s="988" t="s">
        <v>311</v>
      </c>
      <c r="AX8" s="989" t="s">
        <v>312</v>
      </c>
      <c r="AY8" s="988" t="s">
        <v>317</v>
      </c>
      <c r="AZ8" s="988" t="s">
        <v>311</v>
      </c>
      <c r="BA8" s="988" t="s">
        <v>312</v>
      </c>
      <c r="BB8" s="988" t="s">
        <v>317</v>
      </c>
      <c r="BC8" s="988" t="s">
        <v>311</v>
      </c>
      <c r="BD8" s="988" t="s">
        <v>312</v>
      </c>
      <c r="BE8" s="988" t="s">
        <v>317</v>
      </c>
      <c r="BF8" s="988" t="s">
        <v>311</v>
      </c>
      <c r="BG8" s="988" t="s">
        <v>312</v>
      </c>
      <c r="BH8" s="988" t="s">
        <v>317</v>
      </c>
      <c r="BI8" s="988" t="s">
        <v>311</v>
      </c>
      <c r="BJ8" s="1113" t="s">
        <v>312</v>
      </c>
    </row>
    <row r="9" spans="1:62" s="80" customFormat="1" ht="18" customHeight="1">
      <c r="A9" s="990"/>
      <c r="B9" s="1114" t="s">
        <v>161</v>
      </c>
      <c r="C9" s="1114" t="s">
        <v>167</v>
      </c>
      <c r="D9" s="1114" t="s">
        <v>168</v>
      </c>
      <c r="E9" s="1114" t="s">
        <v>161</v>
      </c>
      <c r="F9" s="1114" t="s">
        <v>167</v>
      </c>
      <c r="G9" s="1114" t="s">
        <v>168</v>
      </c>
      <c r="H9" s="1114" t="s">
        <v>161</v>
      </c>
      <c r="I9" s="1114" t="s">
        <v>167</v>
      </c>
      <c r="J9" s="1115" t="s">
        <v>168</v>
      </c>
      <c r="K9" s="1114" t="s">
        <v>161</v>
      </c>
      <c r="L9" s="1114" t="s">
        <v>167</v>
      </c>
      <c r="M9" s="1114" t="s">
        <v>168</v>
      </c>
      <c r="N9" s="1114" t="s">
        <v>161</v>
      </c>
      <c r="O9" s="1114" t="s">
        <v>167</v>
      </c>
      <c r="P9" s="1115" t="s">
        <v>168</v>
      </c>
      <c r="Q9" s="1114" t="s">
        <v>161</v>
      </c>
      <c r="R9" s="1114" t="s">
        <v>167</v>
      </c>
      <c r="S9" s="1114" t="s">
        <v>168</v>
      </c>
      <c r="T9" s="1114" t="s">
        <v>161</v>
      </c>
      <c r="U9" s="1114" t="s">
        <v>167</v>
      </c>
      <c r="V9" s="1114" t="s">
        <v>168</v>
      </c>
      <c r="W9" s="1114" t="s">
        <v>161</v>
      </c>
      <c r="X9" s="1114" t="s">
        <v>167</v>
      </c>
      <c r="Y9" s="1115" t="s">
        <v>168</v>
      </c>
      <c r="Z9" s="1114" t="s">
        <v>161</v>
      </c>
      <c r="AA9" s="1114" t="s">
        <v>167</v>
      </c>
      <c r="AB9" s="1115" t="s">
        <v>168</v>
      </c>
      <c r="AC9" s="1114" t="s">
        <v>161</v>
      </c>
      <c r="AD9" s="1114" t="s">
        <v>167</v>
      </c>
      <c r="AE9" s="1114" t="s">
        <v>168</v>
      </c>
      <c r="AF9" s="990"/>
      <c r="AG9" s="1116" t="s">
        <v>161</v>
      </c>
      <c r="AH9" s="1116" t="s">
        <v>167</v>
      </c>
      <c r="AI9" s="1116" t="s">
        <v>168</v>
      </c>
      <c r="AJ9" s="1116" t="s">
        <v>161</v>
      </c>
      <c r="AK9" s="1116" t="s">
        <v>167</v>
      </c>
      <c r="AL9" s="1116" t="s">
        <v>168</v>
      </c>
      <c r="AM9" s="1116" t="s">
        <v>161</v>
      </c>
      <c r="AN9" s="1116" t="s">
        <v>167</v>
      </c>
      <c r="AO9" s="1117" t="s">
        <v>168</v>
      </c>
      <c r="AP9" s="1116" t="s">
        <v>161</v>
      </c>
      <c r="AQ9" s="1116" t="s">
        <v>167</v>
      </c>
      <c r="AR9" s="1116" t="s">
        <v>168</v>
      </c>
      <c r="AS9" s="1116" t="s">
        <v>161</v>
      </c>
      <c r="AT9" s="1116" t="s">
        <v>167</v>
      </c>
      <c r="AU9" s="1117" t="s">
        <v>168</v>
      </c>
      <c r="AV9" s="1117" t="s">
        <v>161</v>
      </c>
      <c r="AW9" s="1116" t="s">
        <v>167</v>
      </c>
      <c r="AX9" s="1117" t="s">
        <v>168</v>
      </c>
      <c r="AY9" s="1116" t="s">
        <v>161</v>
      </c>
      <c r="AZ9" s="1116" t="s">
        <v>167</v>
      </c>
      <c r="BA9" s="1116" t="s">
        <v>168</v>
      </c>
      <c r="BB9" s="1116" t="s">
        <v>161</v>
      </c>
      <c r="BC9" s="1116" t="s">
        <v>167</v>
      </c>
      <c r="BD9" s="1116" t="s">
        <v>168</v>
      </c>
      <c r="BE9" s="1116" t="s">
        <v>161</v>
      </c>
      <c r="BF9" s="1116" t="s">
        <v>167</v>
      </c>
      <c r="BG9" s="1116" t="s">
        <v>168</v>
      </c>
      <c r="BH9" s="1116" t="s">
        <v>161</v>
      </c>
      <c r="BI9" s="1116" t="s">
        <v>167</v>
      </c>
      <c r="BJ9" s="1116" t="s">
        <v>1053</v>
      </c>
    </row>
    <row r="10" spans="1:62" s="792" customFormat="1" ht="19.5" customHeight="1" hidden="1">
      <c r="A10" s="206">
        <v>2009</v>
      </c>
      <c r="B10" s="1119">
        <v>13555</v>
      </c>
      <c r="C10" s="1120">
        <v>7725</v>
      </c>
      <c r="D10" s="1120">
        <v>5830</v>
      </c>
      <c r="E10" s="1120">
        <v>243</v>
      </c>
      <c r="F10" s="1120">
        <v>147</v>
      </c>
      <c r="G10" s="1120">
        <v>96</v>
      </c>
      <c r="H10" s="1120">
        <v>3717</v>
      </c>
      <c r="I10" s="1120">
        <v>2411</v>
      </c>
      <c r="J10" s="1120">
        <v>1306</v>
      </c>
      <c r="K10" s="1120">
        <v>22</v>
      </c>
      <c r="L10" s="1120">
        <v>8</v>
      </c>
      <c r="M10" s="1120">
        <v>14</v>
      </c>
      <c r="N10" s="1120">
        <v>532</v>
      </c>
      <c r="O10" s="1120">
        <v>261</v>
      </c>
      <c r="P10" s="1120">
        <v>271</v>
      </c>
      <c r="Q10" s="1120">
        <v>372</v>
      </c>
      <c r="R10" s="1120">
        <v>145</v>
      </c>
      <c r="S10" s="1120">
        <v>227</v>
      </c>
      <c r="T10" s="1120">
        <v>297</v>
      </c>
      <c r="U10" s="1120">
        <v>154</v>
      </c>
      <c r="V10" s="1120">
        <v>143</v>
      </c>
      <c r="W10" s="1120">
        <v>0</v>
      </c>
      <c r="X10" s="1120">
        <v>0</v>
      </c>
      <c r="Y10" s="1120">
        <v>0</v>
      </c>
      <c r="Z10" s="1120">
        <v>0</v>
      </c>
      <c r="AA10" s="1120">
        <v>0</v>
      </c>
      <c r="AB10" s="1120">
        <v>0</v>
      </c>
      <c r="AC10" s="1120">
        <v>2953</v>
      </c>
      <c r="AD10" s="1120">
        <v>1380</v>
      </c>
      <c r="AE10" s="1120">
        <v>1573</v>
      </c>
      <c r="AF10" s="1132">
        <v>2009</v>
      </c>
      <c r="AG10" s="1124">
        <v>959</v>
      </c>
      <c r="AH10" s="1123">
        <v>609</v>
      </c>
      <c r="AI10" s="1123">
        <v>350</v>
      </c>
      <c r="AJ10" s="1123">
        <v>580</v>
      </c>
      <c r="AK10" s="1123">
        <v>418</v>
      </c>
      <c r="AL10" s="1123">
        <v>162</v>
      </c>
      <c r="AM10" s="1123">
        <v>9</v>
      </c>
      <c r="AN10" s="1123">
        <v>6</v>
      </c>
      <c r="AO10" s="1123">
        <v>3</v>
      </c>
      <c r="AP10" s="1123">
        <v>166</v>
      </c>
      <c r="AQ10" s="1123">
        <v>58</v>
      </c>
      <c r="AR10" s="1123">
        <v>108</v>
      </c>
      <c r="AS10" s="1123">
        <v>194</v>
      </c>
      <c r="AT10" s="1123">
        <v>105</v>
      </c>
      <c r="AU10" s="1123">
        <v>89</v>
      </c>
      <c r="AV10" s="1123">
        <v>7</v>
      </c>
      <c r="AW10" s="1123">
        <v>0</v>
      </c>
      <c r="AX10" s="1123">
        <v>7</v>
      </c>
      <c r="AY10" s="1123">
        <v>31</v>
      </c>
      <c r="AZ10" s="1123">
        <v>12</v>
      </c>
      <c r="BA10" s="1123">
        <v>19</v>
      </c>
      <c r="BB10" s="1123">
        <v>18</v>
      </c>
      <c r="BC10" s="1123">
        <v>5</v>
      </c>
      <c r="BD10" s="1123">
        <v>13</v>
      </c>
      <c r="BE10" s="1123">
        <v>1402</v>
      </c>
      <c r="BF10" s="1123">
        <v>597</v>
      </c>
      <c r="BG10" s="1123">
        <v>805</v>
      </c>
      <c r="BH10" s="1123">
        <v>2053</v>
      </c>
      <c r="BI10" s="1123">
        <v>1409</v>
      </c>
      <c r="BJ10" s="1123">
        <v>644</v>
      </c>
    </row>
    <row r="11" spans="1:62" s="792" customFormat="1" ht="19.5" customHeight="1">
      <c r="A11" s="206">
        <v>2010</v>
      </c>
      <c r="B11" s="1124">
        <v>14014</v>
      </c>
      <c r="C11" s="1123">
        <v>7956</v>
      </c>
      <c r="D11" s="1123">
        <v>6058</v>
      </c>
      <c r="E11" s="1123">
        <v>279</v>
      </c>
      <c r="F11" s="1123">
        <v>172</v>
      </c>
      <c r="G11" s="1123">
        <v>107</v>
      </c>
      <c r="H11" s="1123">
        <v>3959</v>
      </c>
      <c r="I11" s="1123">
        <v>2543</v>
      </c>
      <c r="J11" s="1123">
        <v>1416</v>
      </c>
      <c r="K11" s="1123">
        <v>24</v>
      </c>
      <c r="L11" s="1123">
        <v>13</v>
      </c>
      <c r="M11" s="1123">
        <v>11</v>
      </c>
      <c r="N11" s="1123">
        <v>610</v>
      </c>
      <c r="O11" s="1123">
        <v>314</v>
      </c>
      <c r="P11" s="1123">
        <v>296</v>
      </c>
      <c r="Q11" s="1123">
        <v>345</v>
      </c>
      <c r="R11" s="1123">
        <v>123</v>
      </c>
      <c r="S11" s="1123">
        <v>222</v>
      </c>
      <c r="T11" s="1123">
        <v>303</v>
      </c>
      <c r="U11" s="1123">
        <v>150</v>
      </c>
      <c r="V11" s="1123">
        <v>153</v>
      </c>
      <c r="W11" s="1123" t="s">
        <v>687</v>
      </c>
      <c r="X11" s="1123" t="s">
        <v>687</v>
      </c>
      <c r="Y11" s="1123" t="s">
        <v>687</v>
      </c>
      <c r="Z11" s="1123" t="s">
        <v>687</v>
      </c>
      <c r="AA11" s="1123" t="s">
        <v>687</v>
      </c>
      <c r="AB11" s="1123" t="s">
        <v>687</v>
      </c>
      <c r="AC11" s="1123">
        <v>3028</v>
      </c>
      <c r="AD11" s="1123">
        <v>1420</v>
      </c>
      <c r="AE11" s="1123">
        <v>1608</v>
      </c>
      <c r="AF11" s="1118">
        <v>2010</v>
      </c>
      <c r="AG11" s="1124">
        <v>989</v>
      </c>
      <c r="AH11" s="1123">
        <v>639</v>
      </c>
      <c r="AI11" s="1123">
        <v>350</v>
      </c>
      <c r="AJ11" s="1123">
        <v>533</v>
      </c>
      <c r="AK11" s="1123">
        <v>375</v>
      </c>
      <c r="AL11" s="1123">
        <v>158</v>
      </c>
      <c r="AM11" s="1123">
        <v>25</v>
      </c>
      <c r="AN11" s="1123">
        <v>5</v>
      </c>
      <c r="AO11" s="1123">
        <v>20</v>
      </c>
      <c r="AP11" s="1123">
        <v>128</v>
      </c>
      <c r="AQ11" s="1123">
        <v>40</v>
      </c>
      <c r="AR11" s="1123">
        <v>88</v>
      </c>
      <c r="AS11" s="1123">
        <v>201</v>
      </c>
      <c r="AT11" s="1123">
        <v>105</v>
      </c>
      <c r="AU11" s="1123">
        <v>96</v>
      </c>
      <c r="AV11" s="1123">
        <v>8</v>
      </c>
      <c r="AW11" s="1123" t="s">
        <v>687</v>
      </c>
      <c r="AX11" s="1123">
        <v>8</v>
      </c>
      <c r="AY11" s="1123">
        <v>34</v>
      </c>
      <c r="AZ11" s="1123">
        <v>20</v>
      </c>
      <c r="BA11" s="1123">
        <v>14</v>
      </c>
      <c r="BB11" s="1123">
        <v>28</v>
      </c>
      <c r="BC11" s="1123">
        <v>18</v>
      </c>
      <c r="BD11" s="1123">
        <v>10</v>
      </c>
      <c r="BE11" s="1123">
        <v>1460</v>
      </c>
      <c r="BF11" s="1123">
        <v>606</v>
      </c>
      <c r="BG11" s="1123">
        <v>854</v>
      </c>
      <c r="BH11" s="1123">
        <v>2060</v>
      </c>
      <c r="BI11" s="1123">
        <v>1413</v>
      </c>
      <c r="BJ11" s="1123">
        <v>647</v>
      </c>
    </row>
    <row r="12" spans="1:62" s="792" customFormat="1" ht="19.5" customHeight="1">
      <c r="A12" s="206">
        <v>2011</v>
      </c>
      <c r="B12" s="1124">
        <v>14025</v>
      </c>
      <c r="C12" s="1123">
        <v>7872</v>
      </c>
      <c r="D12" s="1123">
        <v>6153</v>
      </c>
      <c r="E12" s="1123">
        <v>335</v>
      </c>
      <c r="F12" s="1123">
        <v>192</v>
      </c>
      <c r="G12" s="1123">
        <v>143</v>
      </c>
      <c r="H12" s="1123">
        <v>3760</v>
      </c>
      <c r="I12" s="1123">
        <v>2402</v>
      </c>
      <c r="J12" s="1123">
        <v>1358</v>
      </c>
      <c r="K12" s="1123">
        <v>25</v>
      </c>
      <c r="L12" s="1123" t="s">
        <v>687</v>
      </c>
      <c r="M12" s="1123">
        <v>15</v>
      </c>
      <c r="N12" s="1123">
        <v>670</v>
      </c>
      <c r="O12" s="1123">
        <v>360</v>
      </c>
      <c r="P12" s="1123">
        <v>310</v>
      </c>
      <c r="Q12" s="1123">
        <v>359</v>
      </c>
      <c r="R12" s="1123">
        <v>141</v>
      </c>
      <c r="S12" s="1123">
        <v>218</v>
      </c>
      <c r="T12" s="1123">
        <v>360</v>
      </c>
      <c r="U12" s="1123">
        <v>181</v>
      </c>
      <c r="V12" s="1123">
        <v>179</v>
      </c>
      <c r="W12" s="1123" t="s">
        <v>687</v>
      </c>
      <c r="X12" s="1123" t="s">
        <v>687</v>
      </c>
      <c r="Y12" s="1123" t="s">
        <v>687</v>
      </c>
      <c r="Z12" s="1123" t="s">
        <v>687</v>
      </c>
      <c r="AA12" s="1123" t="s">
        <v>687</v>
      </c>
      <c r="AB12" s="1123" t="s">
        <v>687</v>
      </c>
      <c r="AC12" s="1123">
        <v>3159</v>
      </c>
      <c r="AD12" s="1123">
        <v>1424</v>
      </c>
      <c r="AE12" s="1123">
        <v>1735</v>
      </c>
      <c r="AF12" s="1118">
        <v>2011</v>
      </c>
      <c r="AG12" s="1124">
        <v>1108</v>
      </c>
      <c r="AH12" s="1123">
        <v>690</v>
      </c>
      <c r="AI12" s="1123">
        <v>418</v>
      </c>
      <c r="AJ12" s="1123">
        <v>585</v>
      </c>
      <c r="AK12" s="1123">
        <v>381</v>
      </c>
      <c r="AL12" s="1123">
        <v>204</v>
      </c>
      <c r="AM12" s="1123">
        <v>15</v>
      </c>
      <c r="AN12" s="1123">
        <v>6</v>
      </c>
      <c r="AO12" s="1123">
        <v>9</v>
      </c>
      <c r="AP12" s="1123">
        <v>128</v>
      </c>
      <c r="AQ12" s="1123">
        <v>32</v>
      </c>
      <c r="AR12" s="1123">
        <v>96</v>
      </c>
      <c r="AS12" s="1123">
        <v>162</v>
      </c>
      <c r="AT12" s="1123">
        <v>75</v>
      </c>
      <c r="AU12" s="1123">
        <v>87</v>
      </c>
      <c r="AV12" s="1123">
        <v>5</v>
      </c>
      <c r="AW12" s="1123" t="s">
        <v>687</v>
      </c>
      <c r="AX12" s="1123">
        <v>5</v>
      </c>
      <c r="AY12" s="1123">
        <v>37</v>
      </c>
      <c r="AZ12" s="1123">
        <v>23</v>
      </c>
      <c r="BA12" s="1123">
        <v>14</v>
      </c>
      <c r="BB12" s="1123">
        <v>18</v>
      </c>
      <c r="BC12" s="1123">
        <v>12</v>
      </c>
      <c r="BD12" s="1123">
        <v>6</v>
      </c>
      <c r="BE12" s="1123">
        <v>1283</v>
      </c>
      <c r="BF12" s="1123">
        <v>573</v>
      </c>
      <c r="BG12" s="1123">
        <v>710</v>
      </c>
      <c r="BH12" s="1123">
        <v>2016</v>
      </c>
      <c r="BI12" s="1123">
        <v>1370</v>
      </c>
      <c r="BJ12" s="1123">
        <v>646</v>
      </c>
    </row>
    <row r="13" spans="1:62" s="792" customFormat="1" ht="19.5" customHeight="1">
      <c r="A13" s="206">
        <v>2012</v>
      </c>
      <c r="B13" s="1124" t="s">
        <v>944</v>
      </c>
      <c r="C13" s="1123" t="s">
        <v>945</v>
      </c>
      <c r="D13" s="1123" t="s">
        <v>946</v>
      </c>
      <c r="E13" s="1123">
        <v>391</v>
      </c>
      <c r="F13" s="1123">
        <v>221</v>
      </c>
      <c r="G13" s="1123">
        <v>170</v>
      </c>
      <c r="H13" s="1123" t="s">
        <v>947</v>
      </c>
      <c r="I13" s="1123" t="s">
        <v>948</v>
      </c>
      <c r="J13" s="1123" t="s">
        <v>949</v>
      </c>
      <c r="K13" s="1123">
        <v>30</v>
      </c>
      <c r="L13" s="1123">
        <v>13</v>
      </c>
      <c r="M13" s="1123">
        <v>17</v>
      </c>
      <c r="N13" s="1123">
        <v>559</v>
      </c>
      <c r="O13" s="1123">
        <v>267</v>
      </c>
      <c r="P13" s="1123">
        <v>292</v>
      </c>
      <c r="Q13" s="1123">
        <v>270</v>
      </c>
      <c r="R13" s="1123">
        <v>109</v>
      </c>
      <c r="S13" s="1123">
        <v>161</v>
      </c>
      <c r="T13" s="1123">
        <v>354</v>
      </c>
      <c r="U13" s="1123">
        <v>143</v>
      </c>
      <c r="V13" s="1123">
        <v>211</v>
      </c>
      <c r="W13" s="1123" t="s">
        <v>687</v>
      </c>
      <c r="X13" s="1123" t="s">
        <v>687</v>
      </c>
      <c r="Y13" s="1123" t="s">
        <v>687</v>
      </c>
      <c r="Z13" s="1123" t="s">
        <v>687</v>
      </c>
      <c r="AA13" s="1123" t="s">
        <v>687</v>
      </c>
      <c r="AB13" s="1123" t="s">
        <v>687</v>
      </c>
      <c r="AC13" s="1123" t="s">
        <v>950</v>
      </c>
      <c r="AD13" s="1123" t="s">
        <v>951</v>
      </c>
      <c r="AE13" s="1123" t="s">
        <v>952</v>
      </c>
      <c r="AF13" s="1118">
        <v>2012</v>
      </c>
      <c r="AG13" s="1124" t="s">
        <v>953</v>
      </c>
      <c r="AH13" s="1123">
        <v>794</v>
      </c>
      <c r="AI13" s="1123">
        <v>584</v>
      </c>
      <c r="AJ13" s="1123">
        <v>592</v>
      </c>
      <c r="AK13" s="1123">
        <v>394</v>
      </c>
      <c r="AL13" s="1123">
        <v>198</v>
      </c>
      <c r="AM13" s="1123">
        <v>22</v>
      </c>
      <c r="AN13" s="1123">
        <v>8</v>
      </c>
      <c r="AO13" s="1123">
        <v>14</v>
      </c>
      <c r="AP13" s="1123">
        <v>68</v>
      </c>
      <c r="AQ13" s="1123">
        <v>25</v>
      </c>
      <c r="AR13" s="1123">
        <v>43</v>
      </c>
      <c r="AS13" s="1123">
        <v>191</v>
      </c>
      <c r="AT13" s="1123">
        <v>88</v>
      </c>
      <c r="AU13" s="1123">
        <v>103</v>
      </c>
      <c r="AV13" s="1123">
        <v>2</v>
      </c>
      <c r="AW13" s="1123" t="s">
        <v>687</v>
      </c>
      <c r="AX13" s="1123">
        <v>2</v>
      </c>
      <c r="AY13" s="1123">
        <v>35</v>
      </c>
      <c r="AZ13" s="1123">
        <v>20</v>
      </c>
      <c r="BA13" s="1123">
        <v>15</v>
      </c>
      <c r="BB13" s="1123">
        <v>27</v>
      </c>
      <c r="BC13" s="1123">
        <v>14</v>
      </c>
      <c r="BD13" s="1123">
        <v>13</v>
      </c>
      <c r="BE13" s="1123">
        <v>1709</v>
      </c>
      <c r="BF13" s="1123">
        <v>719</v>
      </c>
      <c r="BG13" s="1123">
        <v>990</v>
      </c>
      <c r="BH13" s="1123" t="s">
        <v>955</v>
      </c>
      <c r="BI13" s="1123" t="s">
        <v>956</v>
      </c>
      <c r="BJ13" s="1123">
        <v>562</v>
      </c>
    </row>
    <row r="14" spans="1:62" s="792" customFormat="1" ht="19.5" customHeight="1">
      <c r="A14" s="206">
        <v>2013</v>
      </c>
      <c r="B14" s="1124">
        <v>13854</v>
      </c>
      <c r="C14" s="1123">
        <v>7728</v>
      </c>
      <c r="D14" s="1123">
        <v>6126</v>
      </c>
      <c r="E14" s="1123">
        <v>340</v>
      </c>
      <c r="F14" s="1123">
        <v>193</v>
      </c>
      <c r="G14" s="1123">
        <v>147</v>
      </c>
      <c r="H14" s="1123">
        <v>3702</v>
      </c>
      <c r="I14" s="1123">
        <v>2330</v>
      </c>
      <c r="J14" s="1123">
        <v>1372</v>
      </c>
      <c r="K14" s="1123">
        <v>39</v>
      </c>
      <c r="L14" s="1123">
        <v>17</v>
      </c>
      <c r="M14" s="1123">
        <v>22</v>
      </c>
      <c r="N14" s="1123">
        <v>527</v>
      </c>
      <c r="O14" s="1123">
        <v>264</v>
      </c>
      <c r="P14" s="1123">
        <v>263</v>
      </c>
      <c r="Q14" s="1123">
        <v>251</v>
      </c>
      <c r="R14" s="1123">
        <v>98</v>
      </c>
      <c r="S14" s="1123">
        <v>153</v>
      </c>
      <c r="T14" s="1123">
        <v>419</v>
      </c>
      <c r="U14" s="1123">
        <v>206</v>
      </c>
      <c r="V14" s="1123">
        <v>213</v>
      </c>
      <c r="W14" s="1123" t="s">
        <v>687</v>
      </c>
      <c r="X14" s="1123" t="s">
        <v>687</v>
      </c>
      <c r="Y14" s="1123" t="s">
        <v>687</v>
      </c>
      <c r="Z14" s="1123" t="s">
        <v>687</v>
      </c>
      <c r="AA14" s="1123" t="s">
        <v>687</v>
      </c>
      <c r="AB14" s="1123" t="s">
        <v>687</v>
      </c>
      <c r="AC14" s="1123">
        <v>2783</v>
      </c>
      <c r="AD14" s="1123">
        <v>1323</v>
      </c>
      <c r="AE14" s="1123">
        <v>1460</v>
      </c>
      <c r="AF14" s="1118">
        <v>2013</v>
      </c>
      <c r="AG14" s="1124">
        <v>1351</v>
      </c>
      <c r="AH14" s="1123">
        <v>759</v>
      </c>
      <c r="AI14" s="1123">
        <v>592</v>
      </c>
      <c r="AJ14" s="1123">
        <v>554</v>
      </c>
      <c r="AK14" s="1123">
        <v>381</v>
      </c>
      <c r="AL14" s="1123">
        <v>173</v>
      </c>
      <c r="AM14" s="1123">
        <v>25</v>
      </c>
      <c r="AN14" s="1123">
        <v>8</v>
      </c>
      <c r="AO14" s="1123">
        <v>17</v>
      </c>
      <c r="AP14" s="1123">
        <v>66</v>
      </c>
      <c r="AQ14" s="1123">
        <v>28</v>
      </c>
      <c r="AR14" s="1123">
        <v>38</v>
      </c>
      <c r="AS14" s="1123">
        <v>261</v>
      </c>
      <c r="AT14" s="1123">
        <v>120</v>
      </c>
      <c r="AU14" s="1123">
        <v>141</v>
      </c>
      <c r="AV14" s="1123">
        <v>4</v>
      </c>
      <c r="AW14" s="1123" t="s">
        <v>687</v>
      </c>
      <c r="AX14" s="1123">
        <v>4</v>
      </c>
      <c r="AY14" s="1123">
        <v>25</v>
      </c>
      <c r="AZ14" s="1123">
        <v>11</v>
      </c>
      <c r="BA14" s="1123">
        <v>14</v>
      </c>
      <c r="BB14" s="1123">
        <v>20</v>
      </c>
      <c r="BC14" s="1123">
        <v>9</v>
      </c>
      <c r="BD14" s="1123">
        <v>11</v>
      </c>
      <c r="BE14" s="1123">
        <v>1755</v>
      </c>
      <c r="BF14" s="1123">
        <v>777</v>
      </c>
      <c r="BG14" s="1123">
        <v>978</v>
      </c>
      <c r="BH14" s="1123">
        <v>1732</v>
      </c>
      <c r="BI14" s="1123">
        <v>1204</v>
      </c>
      <c r="BJ14" s="1123">
        <v>528</v>
      </c>
    </row>
    <row r="15" spans="1:62" s="10" customFormat="1" ht="19.5" customHeight="1">
      <c r="A15" s="206" t="s">
        <v>682</v>
      </c>
      <c r="B15" s="1124">
        <v>14149</v>
      </c>
      <c r="C15" s="1123">
        <v>7856</v>
      </c>
      <c r="D15" s="1123">
        <v>6293</v>
      </c>
      <c r="E15" s="1123">
        <v>375</v>
      </c>
      <c r="F15" s="1123">
        <v>194</v>
      </c>
      <c r="G15" s="1123">
        <v>181</v>
      </c>
      <c r="H15" s="1123">
        <v>3982</v>
      </c>
      <c r="I15" s="1123">
        <v>2503</v>
      </c>
      <c r="J15" s="1123">
        <v>1479</v>
      </c>
      <c r="K15" s="1123">
        <v>42</v>
      </c>
      <c r="L15" s="1123">
        <v>16</v>
      </c>
      <c r="M15" s="1123">
        <v>26</v>
      </c>
      <c r="N15" s="1123">
        <v>484</v>
      </c>
      <c r="O15" s="1123">
        <v>241</v>
      </c>
      <c r="P15" s="1123">
        <v>243</v>
      </c>
      <c r="Q15" s="1123">
        <v>242</v>
      </c>
      <c r="R15" s="1123">
        <v>101</v>
      </c>
      <c r="S15" s="1123">
        <v>141</v>
      </c>
      <c r="T15" s="1123">
        <v>391</v>
      </c>
      <c r="U15" s="1123">
        <v>166</v>
      </c>
      <c r="V15" s="1123">
        <v>225</v>
      </c>
      <c r="W15" s="1123" t="s">
        <v>687</v>
      </c>
      <c r="X15" s="1123" t="s">
        <v>687</v>
      </c>
      <c r="Y15" s="1123" t="s">
        <v>687</v>
      </c>
      <c r="Z15" s="1123" t="s">
        <v>687</v>
      </c>
      <c r="AA15" s="1123" t="s">
        <v>687</v>
      </c>
      <c r="AB15" s="1123" t="s">
        <v>687</v>
      </c>
      <c r="AC15" s="1123">
        <v>2829</v>
      </c>
      <c r="AD15" s="1123">
        <v>1328</v>
      </c>
      <c r="AE15" s="1123">
        <v>1501</v>
      </c>
      <c r="AF15" s="206">
        <v>2014</v>
      </c>
      <c r="AG15" s="1124">
        <v>1425</v>
      </c>
      <c r="AH15" s="1123">
        <v>863</v>
      </c>
      <c r="AI15" s="1123">
        <v>562</v>
      </c>
      <c r="AJ15" s="1123">
        <v>602</v>
      </c>
      <c r="AK15" s="1123">
        <v>398</v>
      </c>
      <c r="AL15" s="1123">
        <v>204</v>
      </c>
      <c r="AM15" s="1123">
        <v>31</v>
      </c>
      <c r="AN15" s="1123">
        <v>16</v>
      </c>
      <c r="AO15" s="1123">
        <v>15</v>
      </c>
      <c r="AP15" s="1123">
        <v>68</v>
      </c>
      <c r="AQ15" s="1123">
        <v>20</v>
      </c>
      <c r="AR15" s="1123">
        <v>48</v>
      </c>
      <c r="AS15" s="1123">
        <v>258</v>
      </c>
      <c r="AT15" s="1123">
        <v>113</v>
      </c>
      <c r="AU15" s="1123">
        <v>145</v>
      </c>
      <c r="AV15" s="1123">
        <v>3</v>
      </c>
      <c r="AW15" s="1123" t="s">
        <v>687</v>
      </c>
      <c r="AX15" s="1123">
        <v>3</v>
      </c>
      <c r="AY15" s="1123">
        <v>35</v>
      </c>
      <c r="AZ15" s="1123">
        <v>15</v>
      </c>
      <c r="BA15" s="1123">
        <v>20</v>
      </c>
      <c r="BB15" s="1123">
        <v>12</v>
      </c>
      <c r="BC15" s="1123">
        <v>9</v>
      </c>
      <c r="BD15" s="1123">
        <v>3</v>
      </c>
      <c r="BE15" s="1123">
        <v>1686</v>
      </c>
      <c r="BF15" s="1123">
        <v>720</v>
      </c>
      <c r="BG15" s="1123">
        <v>966</v>
      </c>
      <c r="BH15" s="1123">
        <v>1684</v>
      </c>
      <c r="BI15" s="1123">
        <v>1153</v>
      </c>
      <c r="BJ15" s="1123">
        <v>531</v>
      </c>
    </row>
    <row r="16" spans="1:62" s="10" customFormat="1" ht="19.5" customHeight="1">
      <c r="A16" s="661">
        <v>2015</v>
      </c>
      <c r="B16" s="1124">
        <v>14469</v>
      </c>
      <c r="C16" s="1123">
        <v>7970</v>
      </c>
      <c r="D16" s="1123">
        <v>6499</v>
      </c>
      <c r="E16" s="1123">
        <v>412</v>
      </c>
      <c r="F16" s="1123">
        <v>213</v>
      </c>
      <c r="G16" s="1123">
        <v>199</v>
      </c>
      <c r="H16" s="1123">
        <v>3850</v>
      </c>
      <c r="I16" s="1123">
        <v>2432</v>
      </c>
      <c r="J16" s="1123">
        <v>1418</v>
      </c>
      <c r="K16" s="1123">
        <v>39</v>
      </c>
      <c r="L16" s="1123">
        <v>15</v>
      </c>
      <c r="M16" s="1123">
        <v>24</v>
      </c>
      <c r="N16" s="1123">
        <v>487</v>
      </c>
      <c r="O16" s="1123">
        <v>232</v>
      </c>
      <c r="P16" s="1123">
        <v>255</v>
      </c>
      <c r="Q16" s="1123">
        <v>239</v>
      </c>
      <c r="R16" s="1123">
        <v>83</v>
      </c>
      <c r="S16" s="1123">
        <v>156</v>
      </c>
      <c r="T16" s="1123">
        <v>443</v>
      </c>
      <c r="U16" s="1123">
        <v>182</v>
      </c>
      <c r="V16" s="1123">
        <v>261</v>
      </c>
      <c r="W16" s="1123" t="s">
        <v>687</v>
      </c>
      <c r="X16" s="1123" t="s">
        <v>687</v>
      </c>
      <c r="Y16" s="1123" t="s">
        <v>687</v>
      </c>
      <c r="Z16" s="1123" t="s">
        <v>687</v>
      </c>
      <c r="AA16" s="1123" t="s">
        <v>687</v>
      </c>
      <c r="AB16" s="1123" t="s">
        <v>687</v>
      </c>
      <c r="AC16" s="1123">
        <v>2884</v>
      </c>
      <c r="AD16" s="1123">
        <v>1300</v>
      </c>
      <c r="AE16" s="1123">
        <v>1584</v>
      </c>
      <c r="AF16" s="206">
        <v>2015</v>
      </c>
      <c r="AG16" s="1124">
        <v>1671</v>
      </c>
      <c r="AH16" s="1123">
        <v>1012</v>
      </c>
      <c r="AI16" s="1123">
        <v>659</v>
      </c>
      <c r="AJ16" s="1123">
        <v>549</v>
      </c>
      <c r="AK16" s="1123">
        <v>351</v>
      </c>
      <c r="AL16" s="1123">
        <v>198</v>
      </c>
      <c r="AM16" s="1123">
        <v>27</v>
      </c>
      <c r="AN16" s="1123">
        <v>14</v>
      </c>
      <c r="AO16" s="1123">
        <v>13</v>
      </c>
      <c r="AP16" s="1123">
        <v>55</v>
      </c>
      <c r="AQ16" s="1123">
        <v>27</v>
      </c>
      <c r="AR16" s="1123">
        <v>28</v>
      </c>
      <c r="AS16" s="1123">
        <v>304</v>
      </c>
      <c r="AT16" s="1123">
        <v>139</v>
      </c>
      <c r="AU16" s="1123">
        <v>165</v>
      </c>
      <c r="AV16" s="1123">
        <v>3</v>
      </c>
      <c r="AW16" s="1123" t="s">
        <v>687</v>
      </c>
      <c r="AX16" s="1123">
        <v>3</v>
      </c>
      <c r="AY16" s="1123">
        <v>22</v>
      </c>
      <c r="AZ16" s="1123">
        <v>15</v>
      </c>
      <c r="BA16" s="1123">
        <v>7</v>
      </c>
      <c r="BB16" s="1123">
        <v>20</v>
      </c>
      <c r="BC16" s="1123">
        <v>11</v>
      </c>
      <c r="BD16" s="1123">
        <v>9</v>
      </c>
      <c r="BE16" s="1123">
        <v>1813</v>
      </c>
      <c r="BF16" s="1123">
        <v>823</v>
      </c>
      <c r="BG16" s="1123">
        <v>990</v>
      </c>
      <c r="BH16" s="1123">
        <v>1651</v>
      </c>
      <c r="BI16" s="1123">
        <v>1121</v>
      </c>
      <c r="BJ16" s="1123">
        <v>530</v>
      </c>
    </row>
    <row r="17" spans="1:62" s="312" customFormat="1" ht="19.5" customHeight="1">
      <c r="A17" s="656">
        <v>2016</v>
      </c>
      <c r="B17" s="1125">
        <v>14600</v>
      </c>
      <c r="C17" s="1126">
        <v>7975</v>
      </c>
      <c r="D17" s="1126">
        <v>6625</v>
      </c>
      <c r="E17" s="1126">
        <v>451</v>
      </c>
      <c r="F17" s="1126">
        <v>230</v>
      </c>
      <c r="G17" s="1126">
        <v>221</v>
      </c>
      <c r="H17" s="1126">
        <v>3795</v>
      </c>
      <c r="I17" s="1126">
        <v>2383</v>
      </c>
      <c r="J17" s="1126">
        <v>1412</v>
      </c>
      <c r="K17" s="1126">
        <v>34</v>
      </c>
      <c r="L17" s="1126">
        <v>11</v>
      </c>
      <c r="M17" s="1126">
        <v>23</v>
      </c>
      <c r="N17" s="1126">
        <v>446</v>
      </c>
      <c r="O17" s="1126">
        <v>227</v>
      </c>
      <c r="P17" s="1126">
        <v>219</v>
      </c>
      <c r="Q17" s="1126">
        <v>300</v>
      </c>
      <c r="R17" s="1126">
        <v>111</v>
      </c>
      <c r="S17" s="1126">
        <v>189</v>
      </c>
      <c r="T17" s="1126">
        <v>417</v>
      </c>
      <c r="U17" s="1126">
        <v>172</v>
      </c>
      <c r="V17" s="1126">
        <v>245</v>
      </c>
      <c r="W17" s="1123" t="s">
        <v>687</v>
      </c>
      <c r="X17" s="1123" t="s">
        <v>687</v>
      </c>
      <c r="Y17" s="1123" t="s">
        <v>687</v>
      </c>
      <c r="Z17" s="1123" t="s">
        <v>687</v>
      </c>
      <c r="AA17" s="1123" t="s">
        <v>687</v>
      </c>
      <c r="AB17" s="1123" t="s">
        <v>687</v>
      </c>
      <c r="AC17" s="1126">
        <v>2927</v>
      </c>
      <c r="AD17" s="1126">
        <v>1335</v>
      </c>
      <c r="AE17" s="1126">
        <v>1592</v>
      </c>
      <c r="AF17" s="214">
        <v>2016</v>
      </c>
      <c r="AG17" s="1125">
        <v>1781</v>
      </c>
      <c r="AH17" s="1126">
        <v>1045</v>
      </c>
      <c r="AI17" s="1126">
        <v>736</v>
      </c>
      <c r="AJ17" s="1126">
        <v>521</v>
      </c>
      <c r="AK17" s="1126">
        <v>323</v>
      </c>
      <c r="AL17" s="1126">
        <v>198</v>
      </c>
      <c r="AM17" s="1126">
        <v>30</v>
      </c>
      <c r="AN17" s="1126">
        <v>16</v>
      </c>
      <c r="AO17" s="1126">
        <v>14</v>
      </c>
      <c r="AP17" s="1126">
        <v>56</v>
      </c>
      <c r="AQ17" s="1126">
        <v>25</v>
      </c>
      <c r="AR17" s="1126">
        <v>31</v>
      </c>
      <c r="AS17" s="1126">
        <v>376</v>
      </c>
      <c r="AT17" s="1126">
        <v>159</v>
      </c>
      <c r="AU17" s="1126">
        <v>217</v>
      </c>
      <c r="AV17" s="1126">
        <v>1</v>
      </c>
      <c r="AW17" s="1126" t="s">
        <v>687</v>
      </c>
      <c r="AX17" s="1126">
        <v>1</v>
      </c>
      <c r="AY17" s="1126">
        <v>20</v>
      </c>
      <c r="AZ17" s="1126">
        <v>10</v>
      </c>
      <c r="BA17" s="1126">
        <v>10</v>
      </c>
      <c r="BB17" s="1126">
        <v>17</v>
      </c>
      <c r="BC17" s="1126">
        <v>7</v>
      </c>
      <c r="BD17" s="1126">
        <v>10</v>
      </c>
      <c r="BE17" s="1126">
        <v>1841</v>
      </c>
      <c r="BF17" s="1126">
        <v>836</v>
      </c>
      <c r="BG17" s="1126">
        <v>1005</v>
      </c>
      <c r="BH17" s="1126">
        <v>1587</v>
      </c>
      <c r="BI17" s="1126">
        <v>1085</v>
      </c>
      <c r="BJ17" s="1126">
        <v>502</v>
      </c>
    </row>
    <row r="18" spans="1:62" s="10" customFormat="1" ht="19.5" customHeight="1">
      <c r="A18" s="783" t="s">
        <v>618</v>
      </c>
      <c r="B18" s="1133">
        <v>2640</v>
      </c>
      <c r="C18" s="1134">
        <v>1456</v>
      </c>
      <c r="D18" s="1134">
        <v>1184</v>
      </c>
      <c r="E18" s="1134">
        <v>58</v>
      </c>
      <c r="F18" s="1134">
        <v>31</v>
      </c>
      <c r="G18" s="1134">
        <v>27</v>
      </c>
      <c r="H18" s="1134">
        <v>697</v>
      </c>
      <c r="I18" s="1134">
        <v>434</v>
      </c>
      <c r="J18" s="1134">
        <v>263</v>
      </c>
      <c r="K18" s="1134">
        <v>5</v>
      </c>
      <c r="L18" s="1134">
        <v>2</v>
      </c>
      <c r="M18" s="1134">
        <v>3</v>
      </c>
      <c r="N18" s="1134">
        <v>73</v>
      </c>
      <c r="O18" s="1134">
        <v>36</v>
      </c>
      <c r="P18" s="1134">
        <v>37</v>
      </c>
      <c r="Q18" s="1134">
        <v>61</v>
      </c>
      <c r="R18" s="1134">
        <v>24</v>
      </c>
      <c r="S18" s="1134">
        <v>37</v>
      </c>
      <c r="T18" s="1134">
        <v>72</v>
      </c>
      <c r="U18" s="1134">
        <v>30</v>
      </c>
      <c r="V18" s="1134">
        <v>42</v>
      </c>
      <c r="W18" s="1134" t="s">
        <v>687</v>
      </c>
      <c r="X18" s="1134" t="s">
        <v>687</v>
      </c>
      <c r="Y18" s="1134" t="s">
        <v>687</v>
      </c>
      <c r="Z18" s="1134" t="s">
        <v>687</v>
      </c>
      <c r="AA18" s="1134" t="s">
        <v>687</v>
      </c>
      <c r="AB18" s="1134" t="s">
        <v>687</v>
      </c>
      <c r="AC18" s="1134">
        <v>553</v>
      </c>
      <c r="AD18" s="1134">
        <v>265</v>
      </c>
      <c r="AE18" s="1134">
        <v>288</v>
      </c>
      <c r="AF18" s="1135" t="s">
        <v>618</v>
      </c>
      <c r="AG18" s="1133">
        <v>289</v>
      </c>
      <c r="AH18" s="1134">
        <v>160</v>
      </c>
      <c r="AI18" s="1134">
        <v>129</v>
      </c>
      <c r="AJ18" s="1134">
        <v>94</v>
      </c>
      <c r="AK18" s="1134">
        <v>56</v>
      </c>
      <c r="AL18" s="1134">
        <v>38</v>
      </c>
      <c r="AM18" s="1134">
        <v>5</v>
      </c>
      <c r="AN18" s="1134">
        <v>3</v>
      </c>
      <c r="AO18" s="1134">
        <v>2</v>
      </c>
      <c r="AP18" s="1134">
        <v>10</v>
      </c>
      <c r="AQ18" s="1134">
        <v>5</v>
      </c>
      <c r="AR18" s="1134">
        <v>5</v>
      </c>
      <c r="AS18" s="1134">
        <v>65</v>
      </c>
      <c r="AT18" s="1134">
        <v>27</v>
      </c>
      <c r="AU18" s="1134">
        <v>38</v>
      </c>
      <c r="AV18" s="1134">
        <v>1</v>
      </c>
      <c r="AW18" s="1134" t="s">
        <v>687</v>
      </c>
      <c r="AX18" s="1134">
        <v>1</v>
      </c>
      <c r="AY18" s="1134">
        <v>6</v>
      </c>
      <c r="AZ18" s="1134">
        <v>3</v>
      </c>
      <c r="BA18" s="1134">
        <v>3</v>
      </c>
      <c r="BB18" s="1134">
        <v>4</v>
      </c>
      <c r="BC18" s="1134">
        <v>3</v>
      </c>
      <c r="BD18" s="1134">
        <v>1</v>
      </c>
      <c r="BE18" s="1134">
        <v>300</v>
      </c>
      <c r="BF18" s="1134">
        <v>148</v>
      </c>
      <c r="BG18" s="1134">
        <v>152</v>
      </c>
      <c r="BH18" s="1134">
        <v>347</v>
      </c>
      <c r="BI18" s="1134">
        <v>229</v>
      </c>
      <c r="BJ18" s="1134">
        <v>118</v>
      </c>
    </row>
    <row r="19" spans="1:62" s="10" customFormat="1" ht="19.5" customHeight="1">
      <c r="A19" s="783" t="s">
        <v>619</v>
      </c>
      <c r="B19" s="1133">
        <v>993</v>
      </c>
      <c r="C19" s="1134">
        <v>557</v>
      </c>
      <c r="D19" s="1134">
        <v>436</v>
      </c>
      <c r="E19" s="1134">
        <v>34</v>
      </c>
      <c r="F19" s="1134">
        <v>17</v>
      </c>
      <c r="G19" s="1134">
        <v>17</v>
      </c>
      <c r="H19" s="1134">
        <v>239</v>
      </c>
      <c r="I19" s="1134">
        <v>160</v>
      </c>
      <c r="J19" s="1134">
        <v>79</v>
      </c>
      <c r="K19" s="1134">
        <v>8</v>
      </c>
      <c r="L19" s="1134" t="s">
        <v>687</v>
      </c>
      <c r="M19" s="1134">
        <v>8</v>
      </c>
      <c r="N19" s="1134">
        <v>26</v>
      </c>
      <c r="O19" s="1134">
        <v>10</v>
      </c>
      <c r="P19" s="1134">
        <v>16</v>
      </c>
      <c r="Q19" s="1134">
        <v>19</v>
      </c>
      <c r="R19" s="1134">
        <v>6</v>
      </c>
      <c r="S19" s="1134">
        <v>13</v>
      </c>
      <c r="T19" s="1134">
        <v>33</v>
      </c>
      <c r="U19" s="1134">
        <v>19</v>
      </c>
      <c r="V19" s="1134">
        <v>14</v>
      </c>
      <c r="W19" s="1134" t="s">
        <v>687</v>
      </c>
      <c r="X19" s="1134" t="s">
        <v>687</v>
      </c>
      <c r="Y19" s="1134" t="s">
        <v>687</v>
      </c>
      <c r="Z19" s="1134" t="s">
        <v>687</v>
      </c>
      <c r="AA19" s="1134" t="s">
        <v>687</v>
      </c>
      <c r="AB19" s="1134" t="s">
        <v>687</v>
      </c>
      <c r="AC19" s="1134">
        <v>177</v>
      </c>
      <c r="AD19" s="1134">
        <v>84</v>
      </c>
      <c r="AE19" s="1134">
        <v>93</v>
      </c>
      <c r="AF19" s="1135" t="s">
        <v>619</v>
      </c>
      <c r="AG19" s="1133">
        <v>108</v>
      </c>
      <c r="AH19" s="1134">
        <v>69</v>
      </c>
      <c r="AI19" s="1134">
        <v>39</v>
      </c>
      <c r="AJ19" s="1134">
        <v>46</v>
      </c>
      <c r="AK19" s="1134">
        <v>34</v>
      </c>
      <c r="AL19" s="1134">
        <v>12</v>
      </c>
      <c r="AM19" s="1134">
        <v>1</v>
      </c>
      <c r="AN19" s="1134">
        <v>1</v>
      </c>
      <c r="AO19" s="1134" t="s">
        <v>687</v>
      </c>
      <c r="AP19" s="1134">
        <v>2</v>
      </c>
      <c r="AQ19" s="1134" t="s">
        <v>687</v>
      </c>
      <c r="AR19" s="1134">
        <v>2</v>
      </c>
      <c r="AS19" s="1134">
        <v>27</v>
      </c>
      <c r="AT19" s="1134">
        <v>10</v>
      </c>
      <c r="AU19" s="1134">
        <v>17</v>
      </c>
      <c r="AV19" s="1134" t="s">
        <v>687</v>
      </c>
      <c r="AW19" s="1134" t="s">
        <v>687</v>
      </c>
      <c r="AX19" s="1134" t="s">
        <v>687</v>
      </c>
      <c r="AY19" s="1134" t="s">
        <v>687</v>
      </c>
      <c r="AZ19" s="1134" t="s">
        <v>687</v>
      </c>
      <c r="BA19" s="1134" t="s">
        <v>687</v>
      </c>
      <c r="BB19" s="1134">
        <v>1</v>
      </c>
      <c r="BC19" s="1134" t="s">
        <v>687</v>
      </c>
      <c r="BD19" s="1134">
        <v>1</v>
      </c>
      <c r="BE19" s="1134">
        <v>155</v>
      </c>
      <c r="BF19" s="1134">
        <v>72</v>
      </c>
      <c r="BG19" s="1134">
        <v>83</v>
      </c>
      <c r="BH19" s="1134">
        <v>117</v>
      </c>
      <c r="BI19" s="1134">
        <v>75</v>
      </c>
      <c r="BJ19" s="1134">
        <v>42</v>
      </c>
    </row>
    <row r="20" spans="1:62" s="10" customFormat="1" ht="19.5" customHeight="1">
      <c r="A20" s="783" t="s">
        <v>620</v>
      </c>
      <c r="B20" s="1133">
        <v>938</v>
      </c>
      <c r="C20" s="1134">
        <v>501</v>
      </c>
      <c r="D20" s="1134">
        <v>437</v>
      </c>
      <c r="E20" s="1134">
        <v>32</v>
      </c>
      <c r="F20" s="1134">
        <v>10</v>
      </c>
      <c r="G20" s="1134">
        <v>22</v>
      </c>
      <c r="H20" s="1134">
        <v>232</v>
      </c>
      <c r="I20" s="1134">
        <v>150</v>
      </c>
      <c r="J20" s="1134">
        <v>82</v>
      </c>
      <c r="K20" s="1134" t="s">
        <v>687</v>
      </c>
      <c r="L20" s="1134" t="s">
        <v>687</v>
      </c>
      <c r="M20" s="1134" t="s">
        <v>687</v>
      </c>
      <c r="N20" s="1134">
        <v>23</v>
      </c>
      <c r="O20" s="1134">
        <v>9</v>
      </c>
      <c r="P20" s="1134">
        <v>14</v>
      </c>
      <c r="Q20" s="1134">
        <v>17</v>
      </c>
      <c r="R20" s="1134">
        <v>8</v>
      </c>
      <c r="S20" s="1134">
        <v>9</v>
      </c>
      <c r="T20" s="1134">
        <v>21</v>
      </c>
      <c r="U20" s="1134">
        <v>7</v>
      </c>
      <c r="V20" s="1134">
        <v>14</v>
      </c>
      <c r="W20" s="1134" t="s">
        <v>687</v>
      </c>
      <c r="X20" s="1134" t="s">
        <v>687</v>
      </c>
      <c r="Y20" s="1134" t="s">
        <v>687</v>
      </c>
      <c r="Z20" s="1134" t="s">
        <v>687</v>
      </c>
      <c r="AA20" s="1134" t="s">
        <v>687</v>
      </c>
      <c r="AB20" s="1134" t="s">
        <v>687</v>
      </c>
      <c r="AC20" s="1134">
        <v>189</v>
      </c>
      <c r="AD20" s="1134">
        <v>81</v>
      </c>
      <c r="AE20" s="1134">
        <v>108</v>
      </c>
      <c r="AF20" s="1135" t="s">
        <v>620</v>
      </c>
      <c r="AG20" s="1133">
        <v>137</v>
      </c>
      <c r="AH20" s="1134">
        <v>87</v>
      </c>
      <c r="AI20" s="1134">
        <v>50</v>
      </c>
      <c r="AJ20" s="1134">
        <v>43</v>
      </c>
      <c r="AK20" s="1134">
        <v>27</v>
      </c>
      <c r="AL20" s="1134">
        <v>16</v>
      </c>
      <c r="AM20" s="1134" t="s">
        <v>687</v>
      </c>
      <c r="AN20" s="1134" t="s">
        <v>687</v>
      </c>
      <c r="AO20" s="1134" t="s">
        <v>687</v>
      </c>
      <c r="AP20" s="1134" t="s">
        <v>687</v>
      </c>
      <c r="AQ20" s="1134" t="s">
        <v>687</v>
      </c>
      <c r="AR20" s="1134" t="s">
        <v>687</v>
      </c>
      <c r="AS20" s="1134">
        <v>19</v>
      </c>
      <c r="AT20" s="1134">
        <v>5</v>
      </c>
      <c r="AU20" s="1134">
        <v>14</v>
      </c>
      <c r="AV20" s="1134" t="s">
        <v>687</v>
      </c>
      <c r="AW20" s="1134" t="s">
        <v>687</v>
      </c>
      <c r="AX20" s="1134" t="s">
        <v>687</v>
      </c>
      <c r="AY20" s="1134">
        <v>1</v>
      </c>
      <c r="AZ20" s="1134">
        <v>1</v>
      </c>
      <c r="BA20" s="1134" t="s">
        <v>687</v>
      </c>
      <c r="BB20" s="1134">
        <v>2</v>
      </c>
      <c r="BC20" s="1134" t="s">
        <v>687</v>
      </c>
      <c r="BD20" s="1134">
        <v>2</v>
      </c>
      <c r="BE20" s="1134">
        <v>124</v>
      </c>
      <c r="BF20" s="1134">
        <v>49</v>
      </c>
      <c r="BG20" s="1134">
        <v>75</v>
      </c>
      <c r="BH20" s="1134">
        <v>98</v>
      </c>
      <c r="BI20" s="1134">
        <v>67</v>
      </c>
      <c r="BJ20" s="1134">
        <v>31</v>
      </c>
    </row>
    <row r="21" spans="1:62" s="10" customFormat="1" ht="19.5" customHeight="1">
      <c r="A21" s="783" t="s">
        <v>1530</v>
      </c>
      <c r="B21" s="1133">
        <v>1549</v>
      </c>
      <c r="C21" s="1134">
        <v>841</v>
      </c>
      <c r="D21" s="1134">
        <v>708</v>
      </c>
      <c r="E21" s="1134">
        <v>33</v>
      </c>
      <c r="F21" s="1134">
        <v>17</v>
      </c>
      <c r="G21" s="1134">
        <v>16</v>
      </c>
      <c r="H21" s="1134">
        <v>392</v>
      </c>
      <c r="I21" s="1134">
        <v>242</v>
      </c>
      <c r="J21" s="1134">
        <v>150</v>
      </c>
      <c r="K21" s="1134">
        <v>5</v>
      </c>
      <c r="L21" s="1134">
        <v>2</v>
      </c>
      <c r="M21" s="1134">
        <v>3</v>
      </c>
      <c r="N21" s="1134">
        <v>68</v>
      </c>
      <c r="O21" s="1134">
        <v>35</v>
      </c>
      <c r="P21" s="1134">
        <v>33</v>
      </c>
      <c r="Q21" s="1134">
        <v>23</v>
      </c>
      <c r="R21" s="1134">
        <v>11</v>
      </c>
      <c r="S21" s="1134">
        <v>12</v>
      </c>
      <c r="T21" s="1134">
        <v>44</v>
      </c>
      <c r="U21" s="1134">
        <v>23</v>
      </c>
      <c r="V21" s="1134">
        <v>21</v>
      </c>
      <c r="W21" s="1134" t="s">
        <v>687</v>
      </c>
      <c r="X21" s="1134" t="s">
        <v>687</v>
      </c>
      <c r="Y21" s="1134" t="s">
        <v>687</v>
      </c>
      <c r="Z21" s="1134" t="s">
        <v>687</v>
      </c>
      <c r="AA21" s="1134" t="s">
        <v>687</v>
      </c>
      <c r="AB21" s="1134" t="s">
        <v>687</v>
      </c>
      <c r="AC21" s="1134">
        <v>315</v>
      </c>
      <c r="AD21" s="1134">
        <v>141</v>
      </c>
      <c r="AE21" s="1134">
        <v>174</v>
      </c>
      <c r="AF21" s="1135" t="s">
        <v>621</v>
      </c>
      <c r="AG21" s="1133">
        <v>167</v>
      </c>
      <c r="AH21" s="1134">
        <v>98</v>
      </c>
      <c r="AI21" s="1134">
        <v>69</v>
      </c>
      <c r="AJ21" s="1134">
        <v>53</v>
      </c>
      <c r="AK21" s="1134">
        <v>28</v>
      </c>
      <c r="AL21" s="1134">
        <v>25</v>
      </c>
      <c r="AM21" s="1134">
        <v>7</v>
      </c>
      <c r="AN21" s="1134">
        <v>3</v>
      </c>
      <c r="AO21" s="1134">
        <v>4</v>
      </c>
      <c r="AP21" s="1134">
        <v>4</v>
      </c>
      <c r="AQ21" s="1134">
        <v>3</v>
      </c>
      <c r="AR21" s="1134">
        <v>1</v>
      </c>
      <c r="AS21" s="1134">
        <v>42</v>
      </c>
      <c r="AT21" s="1134">
        <v>18</v>
      </c>
      <c r="AU21" s="1134">
        <v>24</v>
      </c>
      <c r="AV21" s="1134" t="s">
        <v>687</v>
      </c>
      <c r="AW21" s="1134" t="s">
        <v>687</v>
      </c>
      <c r="AX21" s="1134" t="s">
        <v>687</v>
      </c>
      <c r="AY21" s="1134">
        <v>3</v>
      </c>
      <c r="AZ21" s="1134">
        <v>1</v>
      </c>
      <c r="BA21" s="1134">
        <v>2</v>
      </c>
      <c r="BB21" s="1134">
        <v>3</v>
      </c>
      <c r="BC21" s="1134">
        <v>1</v>
      </c>
      <c r="BD21" s="1134">
        <v>2</v>
      </c>
      <c r="BE21" s="1134">
        <v>209</v>
      </c>
      <c r="BF21" s="1134">
        <v>88</v>
      </c>
      <c r="BG21" s="1134">
        <v>121</v>
      </c>
      <c r="BH21" s="1134">
        <v>181</v>
      </c>
      <c r="BI21" s="1134">
        <v>130</v>
      </c>
      <c r="BJ21" s="1134">
        <v>51</v>
      </c>
    </row>
    <row r="22" spans="1:62" s="10" customFormat="1" ht="19.5" customHeight="1">
      <c r="A22" s="783" t="s">
        <v>1529</v>
      </c>
      <c r="B22" s="1133">
        <v>1071</v>
      </c>
      <c r="C22" s="1134">
        <v>598</v>
      </c>
      <c r="D22" s="1134">
        <v>473</v>
      </c>
      <c r="E22" s="1134">
        <v>44</v>
      </c>
      <c r="F22" s="1134">
        <v>30</v>
      </c>
      <c r="G22" s="1134">
        <v>14</v>
      </c>
      <c r="H22" s="1134">
        <v>289</v>
      </c>
      <c r="I22" s="1134">
        <v>182</v>
      </c>
      <c r="J22" s="1134">
        <v>107</v>
      </c>
      <c r="K22" s="1134">
        <v>3</v>
      </c>
      <c r="L22" s="1134">
        <v>1</v>
      </c>
      <c r="M22" s="1134">
        <v>2</v>
      </c>
      <c r="N22" s="1134">
        <v>23</v>
      </c>
      <c r="O22" s="1134">
        <v>14</v>
      </c>
      <c r="P22" s="1134">
        <v>9</v>
      </c>
      <c r="Q22" s="1134">
        <v>11</v>
      </c>
      <c r="R22" s="1134">
        <v>2</v>
      </c>
      <c r="S22" s="1134">
        <v>9</v>
      </c>
      <c r="T22" s="1134">
        <v>17</v>
      </c>
      <c r="U22" s="1134">
        <v>11</v>
      </c>
      <c r="V22" s="1134">
        <v>6</v>
      </c>
      <c r="W22" s="1134" t="s">
        <v>687</v>
      </c>
      <c r="X22" s="1134" t="s">
        <v>687</v>
      </c>
      <c r="Y22" s="1134" t="s">
        <v>687</v>
      </c>
      <c r="Z22" s="1134" t="s">
        <v>687</v>
      </c>
      <c r="AA22" s="1134" t="s">
        <v>687</v>
      </c>
      <c r="AB22" s="1134" t="s">
        <v>687</v>
      </c>
      <c r="AC22" s="1134">
        <v>187</v>
      </c>
      <c r="AD22" s="1134">
        <v>91</v>
      </c>
      <c r="AE22" s="1134">
        <v>96</v>
      </c>
      <c r="AF22" s="1135" t="s">
        <v>625</v>
      </c>
      <c r="AG22" s="1133">
        <v>145</v>
      </c>
      <c r="AH22" s="1134">
        <v>76</v>
      </c>
      <c r="AI22" s="1134">
        <v>69</v>
      </c>
      <c r="AJ22" s="1134">
        <v>41</v>
      </c>
      <c r="AK22" s="1134">
        <v>25</v>
      </c>
      <c r="AL22" s="1134">
        <v>16</v>
      </c>
      <c r="AM22" s="1134">
        <v>1</v>
      </c>
      <c r="AN22" s="1134" t="s">
        <v>687</v>
      </c>
      <c r="AO22" s="1134">
        <v>1</v>
      </c>
      <c r="AP22" s="1134">
        <v>3</v>
      </c>
      <c r="AQ22" s="1134">
        <v>2</v>
      </c>
      <c r="AR22" s="1134">
        <v>1</v>
      </c>
      <c r="AS22" s="1134">
        <v>33</v>
      </c>
      <c r="AT22" s="1134">
        <v>18</v>
      </c>
      <c r="AU22" s="1134">
        <v>15</v>
      </c>
      <c r="AV22" s="1134" t="s">
        <v>687</v>
      </c>
      <c r="AW22" s="1134" t="s">
        <v>687</v>
      </c>
      <c r="AX22" s="1134" t="s">
        <v>687</v>
      </c>
      <c r="AY22" s="1134">
        <v>2</v>
      </c>
      <c r="AZ22" s="1134">
        <v>2</v>
      </c>
      <c r="BA22" s="1134" t="s">
        <v>687</v>
      </c>
      <c r="BB22" s="1134" t="s">
        <v>687</v>
      </c>
      <c r="BC22" s="1134" t="s">
        <v>687</v>
      </c>
      <c r="BD22" s="1134" t="s">
        <v>687</v>
      </c>
      <c r="BE22" s="1134">
        <v>152</v>
      </c>
      <c r="BF22" s="1134">
        <v>68</v>
      </c>
      <c r="BG22" s="1134">
        <v>84</v>
      </c>
      <c r="BH22" s="1134">
        <v>120</v>
      </c>
      <c r="BI22" s="1134">
        <v>76</v>
      </c>
      <c r="BJ22" s="1134">
        <v>44</v>
      </c>
    </row>
    <row r="23" spans="1:62" s="10" customFormat="1" ht="19.5" customHeight="1">
      <c r="A23" s="783" t="s">
        <v>1528</v>
      </c>
      <c r="B23" s="1133">
        <v>1094</v>
      </c>
      <c r="C23" s="1134">
        <v>606</v>
      </c>
      <c r="D23" s="1134">
        <v>488</v>
      </c>
      <c r="E23" s="1134">
        <v>42</v>
      </c>
      <c r="F23" s="1134">
        <v>27</v>
      </c>
      <c r="G23" s="1134">
        <v>15</v>
      </c>
      <c r="H23" s="1134">
        <v>292</v>
      </c>
      <c r="I23" s="1134">
        <v>183</v>
      </c>
      <c r="J23" s="1134">
        <v>109</v>
      </c>
      <c r="K23" s="1134" t="s">
        <v>687</v>
      </c>
      <c r="L23" s="1134" t="s">
        <v>687</v>
      </c>
      <c r="M23" s="1134" t="s">
        <v>687</v>
      </c>
      <c r="N23" s="1134">
        <v>37</v>
      </c>
      <c r="O23" s="1134">
        <v>15</v>
      </c>
      <c r="P23" s="1134">
        <v>22</v>
      </c>
      <c r="Q23" s="1134">
        <v>16</v>
      </c>
      <c r="R23" s="1134">
        <v>6</v>
      </c>
      <c r="S23" s="1134">
        <v>10</v>
      </c>
      <c r="T23" s="1134">
        <v>42</v>
      </c>
      <c r="U23" s="1134">
        <v>14</v>
      </c>
      <c r="V23" s="1134">
        <v>28</v>
      </c>
      <c r="W23" s="1134" t="s">
        <v>687</v>
      </c>
      <c r="X23" s="1134" t="s">
        <v>687</v>
      </c>
      <c r="Y23" s="1134" t="s">
        <v>687</v>
      </c>
      <c r="Z23" s="1134" t="s">
        <v>687</v>
      </c>
      <c r="AA23" s="1134" t="s">
        <v>687</v>
      </c>
      <c r="AB23" s="1134" t="s">
        <v>687</v>
      </c>
      <c r="AC23" s="1134">
        <v>213</v>
      </c>
      <c r="AD23" s="1134">
        <v>101</v>
      </c>
      <c r="AE23" s="1134">
        <v>112</v>
      </c>
      <c r="AF23" s="1135" t="s">
        <v>626</v>
      </c>
      <c r="AG23" s="1133">
        <v>124</v>
      </c>
      <c r="AH23" s="1134">
        <v>78</v>
      </c>
      <c r="AI23" s="1134">
        <v>46</v>
      </c>
      <c r="AJ23" s="1134">
        <v>47</v>
      </c>
      <c r="AK23" s="1134">
        <v>34</v>
      </c>
      <c r="AL23" s="1134">
        <v>13</v>
      </c>
      <c r="AM23" s="1134">
        <v>2</v>
      </c>
      <c r="AN23" s="1134">
        <v>1</v>
      </c>
      <c r="AO23" s="1134">
        <v>1</v>
      </c>
      <c r="AP23" s="1134">
        <v>9</v>
      </c>
      <c r="AQ23" s="1134">
        <v>4</v>
      </c>
      <c r="AR23" s="1134">
        <v>5</v>
      </c>
      <c r="AS23" s="1134">
        <v>37</v>
      </c>
      <c r="AT23" s="1134">
        <v>16</v>
      </c>
      <c r="AU23" s="1134">
        <v>21</v>
      </c>
      <c r="AV23" s="1134" t="s">
        <v>687</v>
      </c>
      <c r="AW23" s="1134" t="s">
        <v>687</v>
      </c>
      <c r="AX23" s="1134" t="s">
        <v>687</v>
      </c>
      <c r="AY23" s="1134">
        <v>1</v>
      </c>
      <c r="AZ23" s="1134">
        <v>1</v>
      </c>
      <c r="BA23" s="1134" t="s">
        <v>687</v>
      </c>
      <c r="BB23" s="1134">
        <v>3</v>
      </c>
      <c r="BC23" s="1134">
        <v>1</v>
      </c>
      <c r="BD23" s="1134">
        <v>2</v>
      </c>
      <c r="BE23" s="1134">
        <v>117</v>
      </c>
      <c r="BF23" s="1134">
        <v>49</v>
      </c>
      <c r="BG23" s="1134">
        <v>68</v>
      </c>
      <c r="BH23" s="1134">
        <v>112</v>
      </c>
      <c r="BI23" s="1134">
        <v>76</v>
      </c>
      <c r="BJ23" s="1134">
        <v>36</v>
      </c>
    </row>
    <row r="24" spans="1:62" s="10" customFormat="1" ht="19.5" customHeight="1">
      <c r="A24" s="783" t="s">
        <v>1527</v>
      </c>
      <c r="B24" s="1133">
        <v>146</v>
      </c>
      <c r="C24" s="1134">
        <v>62</v>
      </c>
      <c r="D24" s="1134">
        <v>84</v>
      </c>
      <c r="E24" s="1134">
        <v>2</v>
      </c>
      <c r="F24" s="1134">
        <v>1</v>
      </c>
      <c r="G24" s="1134">
        <v>1</v>
      </c>
      <c r="H24" s="1134">
        <v>40</v>
      </c>
      <c r="I24" s="1134">
        <v>26</v>
      </c>
      <c r="J24" s="1134">
        <v>14</v>
      </c>
      <c r="K24" s="1134">
        <v>2</v>
      </c>
      <c r="L24" s="1134">
        <v>1</v>
      </c>
      <c r="M24" s="1134">
        <v>1</v>
      </c>
      <c r="N24" s="1134">
        <v>4</v>
      </c>
      <c r="O24" s="1134">
        <v>2</v>
      </c>
      <c r="P24" s="1134">
        <v>2</v>
      </c>
      <c r="Q24" s="1134">
        <v>4</v>
      </c>
      <c r="R24" s="1134" t="s">
        <v>687</v>
      </c>
      <c r="S24" s="1134">
        <v>4</v>
      </c>
      <c r="T24" s="1134">
        <v>5</v>
      </c>
      <c r="U24" s="1134">
        <v>3</v>
      </c>
      <c r="V24" s="1134">
        <v>2</v>
      </c>
      <c r="W24" s="1134" t="s">
        <v>687</v>
      </c>
      <c r="X24" s="1134" t="s">
        <v>687</v>
      </c>
      <c r="Y24" s="1134" t="s">
        <v>687</v>
      </c>
      <c r="Z24" s="1134" t="s">
        <v>687</v>
      </c>
      <c r="AA24" s="1134" t="s">
        <v>687</v>
      </c>
      <c r="AB24" s="1134" t="s">
        <v>687</v>
      </c>
      <c r="AC24" s="1134">
        <v>20</v>
      </c>
      <c r="AD24" s="1134">
        <v>7</v>
      </c>
      <c r="AE24" s="1134">
        <v>13</v>
      </c>
      <c r="AF24" s="1135" t="s">
        <v>627</v>
      </c>
      <c r="AG24" s="1133">
        <v>26</v>
      </c>
      <c r="AH24" s="1134">
        <v>6</v>
      </c>
      <c r="AI24" s="1134">
        <v>20</v>
      </c>
      <c r="AJ24" s="1134">
        <v>3</v>
      </c>
      <c r="AK24" s="1134" t="s">
        <v>687</v>
      </c>
      <c r="AL24" s="1134">
        <v>3</v>
      </c>
      <c r="AM24" s="1134" t="s">
        <v>687</v>
      </c>
      <c r="AN24" s="1134" t="s">
        <v>687</v>
      </c>
      <c r="AO24" s="1134" t="s">
        <v>687</v>
      </c>
      <c r="AP24" s="1134" t="s">
        <v>687</v>
      </c>
      <c r="AQ24" s="1134" t="s">
        <v>687</v>
      </c>
      <c r="AR24" s="1134" t="s">
        <v>687</v>
      </c>
      <c r="AS24" s="1134">
        <v>1</v>
      </c>
      <c r="AT24" s="1134" t="s">
        <v>687</v>
      </c>
      <c r="AU24" s="1134">
        <v>1</v>
      </c>
      <c r="AV24" s="1134" t="s">
        <v>687</v>
      </c>
      <c r="AW24" s="1134" t="s">
        <v>687</v>
      </c>
      <c r="AX24" s="1134" t="s">
        <v>687</v>
      </c>
      <c r="AY24" s="1134" t="s">
        <v>687</v>
      </c>
      <c r="AZ24" s="1134" t="s">
        <v>687</v>
      </c>
      <c r="BA24" s="1134" t="s">
        <v>687</v>
      </c>
      <c r="BB24" s="1134" t="s">
        <v>687</v>
      </c>
      <c r="BC24" s="1134" t="s">
        <v>687</v>
      </c>
      <c r="BD24" s="1134" t="s">
        <v>687</v>
      </c>
      <c r="BE24" s="1134">
        <v>23</v>
      </c>
      <c r="BF24" s="1134">
        <v>5</v>
      </c>
      <c r="BG24" s="1134">
        <v>18</v>
      </c>
      <c r="BH24" s="1134">
        <v>16</v>
      </c>
      <c r="BI24" s="1134">
        <v>11</v>
      </c>
      <c r="BJ24" s="1134">
        <v>5</v>
      </c>
    </row>
    <row r="25" spans="1:62" s="10" customFormat="1" ht="19.5" customHeight="1">
      <c r="A25" s="783" t="s">
        <v>1526</v>
      </c>
      <c r="B25" s="1133">
        <v>1082</v>
      </c>
      <c r="C25" s="1134">
        <v>592</v>
      </c>
      <c r="D25" s="1134">
        <v>490</v>
      </c>
      <c r="E25" s="1134">
        <v>28</v>
      </c>
      <c r="F25" s="1134">
        <v>13</v>
      </c>
      <c r="G25" s="1134">
        <v>15</v>
      </c>
      <c r="H25" s="1134">
        <v>288</v>
      </c>
      <c r="I25" s="1134">
        <v>183</v>
      </c>
      <c r="J25" s="1134">
        <v>105</v>
      </c>
      <c r="K25" s="1134" t="s">
        <v>687</v>
      </c>
      <c r="L25" s="1134" t="s">
        <v>687</v>
      </c>
      <c r="M25" s="1134" t="s">
        <v>687</v>
      </c>
      <c r="N25" s="1134">
        <v>31</v>
      </c>
      <c r="O25" s="1134">
        <v>13</v>
      </c>
      <c r="P25" s="1134">
        <v>18</v>
      </c>
      <c r="Q25" s="1134">
        <v>28</v>
      </c>
      <c r="R25" s="1134">
        <v>10</v>
      </c>
      <c r="S25" s="1134">
        <v>18</v>
      </c>
      <c r="T25" s="1134">
        <v>31</v>
      </c>
      <c r="U25" s="1134">
        <v>13</v>
      </c>
      <c r="V25" s="1134">
        <v>18</v>
      </c>
      <c r="W25" s="1134" t="s">
        <v>687</v>
      </c>
      <c r="X25" s="1134" t="s">
        <v>687</v>
      </c>
      <c r="Y25" s="1134" t="s">
        <v>687</v>
      </c>
      <c r="Z25" s="1134" t="s">
        <v>687</v>
      </c>
      <c r="AA25" s="1134" t="s">
        <v>687</v>
      </c>
      <c r="AB25" s="1134" t="s">
        <v>687</v>
      </c>
      <c r="AC25" s="1134">
        <v>209</v>
      </c>
      <c r="AD25" s="1134">
        <v>94</v>
      </c>
      <c r="AE25" s="1134">
        <v>115</v>
      </c>
      <c r="AF25" s="1135" t="s">
        <v>622</v>
      </c>
      <c r="AG25" s="1133">
        <v>168</v>
      </c>
      <c r="AH25" s="1134">
        <v>105</v>
      </c>
      <c r="AI25" s="1134">
        <v>63</v>
      </c>
      <c r="AJ25" s="1134">
        <v>35</v>
      </c>
      <c r="AK25" s="1134">
        <v>21</v>
      </c>
      <c r="AL25" s="1134">
        <v>14</v>
      </c>
      <c r="AM25" s="1134">
        <v>2</v>
      </c>
      <c r="AN25" s="1134">
        <v>2</v>
      </c>
      <c r="AO25" s="1134" t="s">
        <v>687</v>
      </c>
      <c r="AP25" s="1134">
        <v>1</v>
      </c>
      <c r="AQ25" s="1134">
        <v>1</v>
      </c>
      <c r="AR25" s="1134" t="s">
        <v>687</v>
      </c>
      <c r="AS25" s="1134">
        <v>23</v>
      </c>
      <c r="AT25" s="1134">
        <v>5</v>
      </c>
      <c r="AU25" s="1134">
        <v>18</v>
      </c>
      <c r="AV25" s="1134" t="s">
        <v>687</v>
      </c>
      <c r="AW25" s="1134" t="s">
        <v>687</v>
      </c>
      <c r="AX25" s="1134" t="s">
        <v>687</v>
      </c>
      <c r="AY25" s="1134">
        <v>2</v>
      </c>
      <c r="AZ25" s="1134">
        <v>1</v>
      </c>
      <c r="BA25" s="1134">
        <v>1</v>
      </c>
      <c r="BB25" s="1134">
        <v>1</v>
      </c>
      <c r="BC25" s="1134">
        <v>1</v>
      </c>
      <c r="BD25" s="1134" t="s">
        <v>687</v>
      </c>
      <c r="BE25" s="1134">
        <v>130</v>
      </c>
      <c r="BF25" s="1134">
        <v>54</v>
      </c>
      <c r="BG25" s="1134">
        <v>76</v>
      </c>
      <c r="BH25" s="1134">
        <v>105</v>
      </c>
      <c r="BI25" s="1134">
        <v>76</v>
      </c>
      <c r="BJ25" s="1134">
        <v>29</v>
      </c>
    </row>
    <row r="26" spans="1:62" s="10" customFormat="1" ht="19.5" customHeight="1">
      <c r="A26" s="783" t="s">
        <v>1525</v>
      </c>
      <c r="B26" s="1133">
        <v>611</v>
      </c>
      <c r="C26" s="1134">
        <v>324</v>
      </c>
      <c r="D26" s="1134">
        <v>287</v>
      </c>
      <c r="E26" s="1134">
        <v>19</v>
      </c>
      <c r="F26" s="1134">
        <v>6</v>
      </c>
      <c r="G26" s="1134">
        <v>13</v>
      </c>
      <c r="H26" s="1134">
        <v>165</v>
      </c>
      <c r="I26" s="1134">
        <v>97</v>
      </c>
      <c r="J26" s="1134">
        <v>68</v>
      </c>
      <c r="K26" s="1134">
        <v>1</v>
      </c>
      <c r="L26" s="1134">
        <v>1</v>
      </c>
      <c r="M26" s="1134" t="s">
        <v>687</v>
      </c>
      <c r="N26" s="1134">
        <v>26</v>
      </c>
      <c r="O26" s="1134">
        <v>11</v>
      </c>
      <c r="P26" s="1134">
        <v>15</v>
      </c>
      <c r="Q26" s="1134">
        <v>21</v>
      </c>
      <c r="R26" s="1134">
        <v>8</v>
      </c>
      <c r="S26" s="1134">
        <v>13</v>
      </c>
      <c r="T26" s="1134">
        <v>18</v>
      </c>
      <c r="U26" s="1134">
        <v>6</v>
      </c>
      <c r="V26" s="1134">
        <v>12</v>
      </c>
      <c r="W26" s="1134" t="s">
        <v>687</v>
      </c>
      <c r="X26" s="1134" t="s">
        <v>687</v>
      </c>
      <c r="Y26" s="1134" t="s">
        <v>687</v>
      </c>
      <c r="Z26" s="1134" t="s">
        <v>687</v>
      </c>
      <c r="AA26" s="1134" t="s">
        <v>687</v>
      </c>
      <c r="AB26" s="1134" t="s">
        <v>687</v>
      </c>
      <c r="AC26" s="1134">
        <v>114</v>
      </c>
      <c r="AD26" s="1134">
        <v>45</v>
      </c>
      <c r="AE26" s="1134">
        <v>69</v>
      </c>
      <c r="AF26" s="1135" t="s">
        <v>629</v>
      </c>
      <c r="AG26" s="1133">
        <v>78</v>
      </c>
      <c r="AH26" s="1134">
        <v>52</v>
      </c>
      <c r="AI26" s="1134">
        <v>26</v>
      </c>
      <c r="AJ26" s="1134">
        <v>19</v>
      </c>
      <c r="AK26" s="1134">
        <v>12</v>
      </c>
      <c r="AL26" s="1134">
        <v>7</v>
      </c>
      <c r="AM26" s="1134">
        <v>1</v>
      </c>
      <c r="AN26" s="1134" t="s">
        <v>687</v>
      </c>
      <c r="AO26" s="1134">
        <v>1</v>
      </c>
      <c r="AP26" s="1134">
        <v>2</v>
      </c>
      <c r="AQ26" s="1134" t="s">
        <v>687</v>
      </c>
      <c r="AR26" s="1134">
        <v>2</v>
      </c>
      <c r="AS26" s="1134">
        <v>18</v>
      </c>
      <c r="AT26" s="1134">
        <v>8</v>
      </c>
      <c r="AU26" s="1134">
        <v>10</v>
      </c>
      <c r="AV26" s="1134" t="s">
        <v>687</v>
      </c>
      <c r="AW26" s="1134" t="s">
        <v>687</v>
      </c>
      <c r="AX26" s="1134" t="s">
        <v>687</v>
      </c>
      <c r="AY26" s="1134" t="s">
        <v>687</v>
      </c>
      <c r="AZ26" s="1134" t="s">
        <v>687</v>
      </c>
      <c r="BA26" s="1134" t="s">
        <v>687</v>
      </c>
      <c r="BB26" s="1134">
        <v>1</v>
      </c>
      <c r="BC26" s="1134" t="s">
        <v>687</v>
      </c>
      <c r="BD26" s="1134">
        <v>1</v>
      </c>
      <c r="BE26" s="1134">
        <v>74</v>
      </c>
      <c r="BF26" s="1134">
        <v>36</v>
      </c>
      <c r="BG26" s="1134">
        <v>38</v>
      </c>
      <c r="BH26" s="1134">
        <v>54</v>
      </c>
      <c r="BI26" s="1134">
        <v>42</v>
      </c>
      <c r="BJ26" s="1134">
        <v>12</v>
      </c>
    </row>
    <row r="27" spans="1:62" s="10" customFormat="1" ht="19.5" customHeight="1">
      <c r="A27" s="783" t="s">
        <v>1519</v>
      </c>
      <c r="B27" s="1133">
        <v>852</v>
      </c>
      <c r="C27" s="1134">
        <v>459</v>
      </c>
      <c r="D27" s="1134">
        <v>393</v>
      </c>
      <c r="E27" s="1134">
        <v>36</v>
      </c>
      <c r="F27" s="1134">
        <v>20</v>
      </c>
      <c r="G27" s="1134">
        <v>16</v>
      </c>
      <c r="H27" s="1134">
        <v>204</v>
      </c>
      <c r="I27" s="1134">
        <v>123</v>
      </c>
      <c r="J27" s="1134">
        <v>81</v>
      </c>
      <c r="K27" s="1134">
        <v>1</v>
      </c>
      <c r="L27" s="1134" t="s">
        <v>687</v>
      </c>
      <c r="M27" s="1134">
        <v>1</v>
      </c>
      <c r="N27" s="1134">
        <v>32</v>
      </c>
      <c r="O27" s="1134">
        <v>18</v>
      </c>
      <c r="P27" s="1134">
        <v>14</v>
      </c>
      <c r="Q27" s="1134">
        <v>12</v>
      </c>
      <c r="R27" s="1134">
        <v>6</v>
      </c>
      <c r="S27" s="1134">
        <v>6</v>
      </c>
      <c r="T27" s="1134">
        <v>26</v>
      </c>
      <c r="U27" s="1134">
        <v>7</v>
      </c>
      <c r="V27" s="1134">
        <v>19</v>
      </c>
      <c r="W27" s="1134" t="s">
        <v>687</v>
      </c>
      <c r="X27" s="1134" t="s">
        <v>687</v>
      </c>
      <c r="Y27" s="1134" t="s">
        <v>687</v>
      </c>
      <c r="Z27" s="1134" t="s">
        <v>687</v>
      </c>
      <c r="AA27" s="1134" t="s">
        <v>687</v>
      </c>
      <c r="AB27" s="1134" t="s">
        <v>687</v>
      </c>
      <c r="AC27" s="1134">
        <v>201</v>
      </c>
      <c r="AD27" s="1134">
        <v>94</v>
      </c>
      <c r="AE27" s="1134">
        <v>107</v>
      </c>
      <c r="AF27" s="1135" t="s">
        <v>1519</v>
      </c>
      <c r="AG27" s="1133">
        <v>94</v>
      </c>
      <c r="AH27" s="1134">
        <v>61</v>
      </c>
      <c r="AI27" s="1134">
        <v>33</v>
      </c>
      <c r="AJ27" s="1134">
        <v>24</v>
      </c>
      <c r="AK27" s="1134">
        <v>15</v>
      </c>
      <c r="AL27" s="1134">
        <v>9</v>
      </c>
      <c r="AM27" s="1134">
        <v>1</v>
      </c>
      <c r="AN27" s="1134" t="s">
        <v>687</v>
      </c>
      <c r="AO27" s="1134">
        <v>1</v>
      </c>
      <c r="AP27" s="1134">
        <v>3</v>
      </c>
      <c r="AQ27" s="1134">
        <v>2</v>
      </c>
      <c r="AR27" s="1134">
        <v>1</v>
      </c>
      <c r="AS27" s="1134">
        <v>20</v>
      </c>
      <c r="AT27" s="1134">
        <v>7</v>
      </c>
      <c r="AU27" s="1134">
        <v>13</v>
      </c>
      <c r="AV27" s="1134" t="s">
        <v>687</v>
      </c>
      <c r="AW27" s="1134" t="s">
        <v>687</v>
      </c>
      <c r="AX27" s="1134" t="s">
        <v>687</v>
      </c>
      <c r="AY27" s="1134">
        <v>1</v>
      </c>
      <c r="AZ27" s="1134" t="s">
        <v>687</v>
      </c>
      <c r="BA27" s="1134">
        <v>1</v>
      </c>
      <c r="BB27" s="1134" t="s">
        <v>687</v>
      </c>
      <c r="BC27" s="1134" t="s">
        <v>687</v>
      </c>
      <c r="BD27" s="1134" t="s">
        <v>687</v>
      </c>
      <c r="BE27" s="1134">
        <v>124</v>
      </c>
      <c r="BF27" s="1134">
        <v>54</v>
      </c>
      <c r="BG27" s="1134">
        <v>70</v>
      </c>
      <c r="BH27" s="1134">
        <v>73</v>
      </c>
      <c r="BI27" s="1134">
        <v>52</v>
      </c>
      <c r="BJ27" s="1134">
        <v>21</v>
      </c>
    </row>
    <row r="28" spans="1:62" s="10" customFormat="1" ht="19.5" customHeight="1">
      <c r="A28" s="783" t="s">
        <v>1520</v>
      </c>
      <c r="B28" s="1133">
        <v>810</v>
      </c>
      <c r="C28" s="1134">
        <v>433</v>
      </c>
      <c r="D28" s="1134">
        <v>377</v>
      </c>
      <c r="E28" s="1134">
        <v>24</v>
      </c>
      <c r="F28" s="1134">
        <v>10</v>
      </c>
      <c r="G28" s="1134">
        <v>14</v>
      </c>
      <c r="H28" s="1134">
        <v>205</v>
      </c>
      <c r="I28" s="1134">
        <v>132</v>
      </c>
      <c r="J28" s="1134">
        <v>73</v>
      </c>
      <c r="K28" s="1134">
        <v>1</v>
      </c>
      <c r="L28" s="1134">
        <v>1</v>
      </c>
      <c r="M28" s="1134" t="s">
        <v>687</v>
      </c>
      <c r="N28" s="1134">
        <v>20</v>
      </c>
      <c r="O28" s="1134">
        <v>12</v>
      </c>
      <c r="P28" s="1134">
        <v>8</v>
      </c>
      <c r="Q28" s="1134">
        <v>28</v>
      </c>
      <c r="R28" s="1134">
        <v>10</v>
      </c>
      <c r="S28" s="1134">
        <v>18</v>
      </c>
      <c r="T28" s="1134">
        <v>37</v>
      </c>
      <c r="U28" s="1134">
        <v>12</v>
      </c>
      <c r="V28" s="1134">
        <v>25</v>
      </c>
      <c r="W28" s="1134" t="s">
        <v>687</v>
      </c>
      <c r="X28" s="1134" t="s">
        <v>687</v>
      </c>
      <c r="Y28" s="1134" t="s">
        <v>687</v>
      </c>
      <c r="Z28" s="1134" t="s">
        <v>687</v>
      </c>
      <c r="AA28" s="1134" t="s">
        <v>687</v>
      </c>
      <c r="AB28" s="1134" t="s">
        <v>687</v>
      </c>
      <c r="AC28" s="1134">
        <v>158</v>
      </c>
      <c r="AD28" s="1134">
        <v>68</v>
      </c>
      <c r="AE28" s="1134">
        <v>90</v>
      </c>
      <c r="AF28" s="1135" t="s">
        <v>1520</v>
      </c>
      <c r="AG28" s="1133">
        <v>115</v>
      </c>
      <c r="AH28" s="1134">
        <v>69</v>
      </c>
      <c r="AI28" s="1134">
        <v>46</v>
      </c>
      <c r="AJ28" s="1134">
        <v>25</v>
      </c>
      <c r="AK28" s="1134">
        <v>14</v>
      </c>
      <c r="AL28" s="1134">
        <v>11</v>
      </c>
      <c r="AM28" s="1134">
        <v>3</v>
      </c>
      <c r="AN28" s="1134">
        <v>3</v>
      </c>
      <c r="AO28" s="1134" t="s">
        <v>687</v>
      </c>
      <c r="AP28" s="1134">
        <v>3</v>
      </c>
      <c r="AQ28" s="1134" t="s">
        <v>687</v>
      </c>
      <c r="AR28" s="1134">
        <v>3</v>
      </c>
      <c r="AS28" s="1134">
        <v>31</v>
      </c>
      <c r="AT28" s="1134">
        <v>13</v>
      </c>
      <c r="AU28" s="1134">
        <v>18</v>
      </c>
      <c r="AV28" s="1134" t="s">
        <v>687</v>
      </c>
      <c r="AW28" s="1134" t="s">
        <v>687</v>
      </c>
      <c r="AX28" s="1134" t="s">
        <v>687</v>
      </c>
      <c r="AY28" s="1134" t="s">
        <v>687</v>
      </c>
      <c r="AZ28" s="1134" t="s">
        <v>687</v>
      </c>
      <c r="BA28" s="1134" t="s">
        <v>687</v>
      </c>
      <c r="BB28" s="1134" t="s">
        <v>687</v>
      </c>
      <c r="BC28" s="1134" t="s">
        <v>687</v>
      </c>
      <c r="BD28" s="1134" t="s">
        <v>687</v>
      </c>
      <c r="BE28" s="1134">
        <v>83</v>
      </c>
      <c r="BF28" s="1134">
        <v>40</v>
      </c>
      <c r="BG28" s="1134">
        <v>43</v>
      </c>
      <c r="BH28" s="1134">
        <v>77</v>
      </c>
      <c r="BI28" s="1134">
        <v>49</v>
      </c>
      <c r="BJ28" s="1134">
        <v>28</v>
      </c>
    </row>
    <row r="29" spans="1:62" s="10" customFormat="1" ht="19.5" customHeight="1">
      <c r="A29" s="783" t="s">
        <v>1521</v>
      </c>
      <c r="B29" s="1133">
        <v>445</v>
      </c>
      <c r="C29" s="1134">
        <v>227</v>
      </c>
      <c r="D29" s="1134">
        <v>218</v>
      </c>
      <c r="E29" s="1134">
        <v>10</v>
      </c>
      <c r="F29" s="1134">
        <v>5</v>
      </c>
      <c r="G29" s="1134">
        <v>5</v>
      </c>
      <c r="H29" s="1134">
        <v>95</v>
      </c>
      <c r="I29" s="1134">
        <v>62</v>
      </c>
      <c r="J29" s="1134">
        <v>33</v>
      </c>
      <c r="K29" s="1134">
        <v>1</v>
      </c>
      <c r="L29" s="1134">
        <v>1</v>
      </c>
      <c r="M29" s="1134" t="s">
        <v>687</v>
      </c>
      <c r="N29" s="1134">
        <v>14</v>
      </c>
      <c r="O29" s="1134">
        <v>6</v>
      </c>
      <c r="P29" s="1134">
        <v>8</v>
      </c>
      <c r="Q29" s="1134">
        <v>13</v>
      </c>
      <c r="R29" s="1134">
        <v>2</v>
      </c>
      <c r="S29" s="1134">
        <v>11</v>
      </c>
      <c r="T29" s="1134">
        <v>17</v>
      </c>
      <c r="U29" s="1134">
        <v>3</v>
      </c>
      <c r="V29" s="1134">
        <v>14</v>
      </c>
      <c r="W29" s="1134" t="s">
        <v>687</v>
      </c>
      <c r="X29" s="1134" t="s">
        <v>687</v>
      </c>
      <c r="Y29" s="1134" t="s">
        <v>687</v>
      </c>
      <c r="Z29" s="1134" t="s">
        <v>687</v>
      </c>
      <c r="AA29" s="1134" t="s">
        <v>687</v>
      </c>
      <c r="AB29" s="1134" t="s">
        <v>687</v>
      </c>
      <c r="AC29" s="1134">
        <v>115</v>
      </c>
      <c r="AD29" s="1134">
        <v>54</v>
      </c>
      <c r="AE29" s="1134">
        <v>61</v>
      </c>
      <c r="AF29" s="1135" t="s">
        <v>1521</v>
      </c>
      <c r="AG29" s="1133">
        <v>64</v>
      </c>
      <c r="AH29" s="1134">
        <v>32</v>
      </c>
      <c r="AI29" s="1134">
        <v>32</v>
      </c>
      <c r="AJ29" s="1134">
        <v>10</v>
      </c>
      <c r="AK29" s="1134">
        <v>5</v>
      </c>
      <c r="AL29" s="1134">
        <v>5</v>
      </c>
      <c r="AM29" s="1134" t="s">
        <v>687</v>
      </c>
      <c r="AN29" s="1134" t="s">
        <v>687</v>
      </c>
      <c r="AO29" s="1134" t="s">
        <v>687</v>
      </c>
      <c r="AP29" s="1134">
        <v>1</v>
      </c>
      <c r="AQ29" s="1134">
        <v>1</v>
      </c>
      <c r="AR29" s="1134" t="s">
        <v>687</v>
      </c>
      <c r="AS29" s="1134">
        <v>9</v>
      </c>
      <c r="AT29" s="1134">
        <v>4</v>
      </c>
      <c r="AU29" s="1134">
        <v>5</v>
      </c>
      <c r="AV29" s="1134" t="s">
        <v>687</v>
      </c>
      <c r="AW29" s="1134" t="s">
        <v>687</v>
      </c>
      <c r="AX29" s="1134" t="s">
        <v>687</v>
      </c>
      <c r="AY29" s="1134" t="s">
        <v>687</v>
      </c>
      <c r="AZ29" s="1134" t="s">
        <v>687</v>
      </c>
      <c r="BA29" s="1134" t="s">
        <v>687</v>
      </c>
      <c r="BB29" s="1134" t="s">
        <v>687</v>
      </c>
      <c r="BC29" s="1134" t="s">
        <v>687</v>
      </c>
      <c r="BD29" s="1134" t="s">
        <v>687</v>
      </c>
      <c r="BE29" s="1134">
        <v>55</v>
      </c>
      <c r="BF29" s="1134">
        <v>20</v>
      </c>
      <c r="BG29" s="1134">
        <v>35</v>
      </c>
      <c r="BH29" s="1134">
        <v>41</v>
      </c>
      <c r="BI29" s="1134">
        <v>32</v>
      </c>
      <c r="BJ29" s="1134">
        <v>9</v>
      </c>
    </row>
    <row r="30" spans="1:62" s="10" customFormat="1" ht="19.5" customHeight="1">
      <c r="A30" s="783" t="s">
        <v>1524</v>
      </c>
      <c r="B30" s="1133">
        <v>897</v>
      </c>
      <c r="C30" s="1134">
        <v>496</v>
      </c>
      <c r="D30" s="1134">
        <v>401</v>
      </c>
      <c r="E30" s="1134">
        <v>36</v>
      </c>
      <c r="F30" s="1134">
        <v>16</v>
      </c>
      <c r="G30" s="1134">
        <v>20</v>
      </c>
      <c r="H30" s="1134">
        <v>253</v>
      </c>
      <c r="I30" s="1134">
        <v>155</v>
      </c>
      <c r="J30" s="1134">
        <v>98</v>
      </c>
      <c r="K30" s="1134">
        <v>3</v>
      </c>
      <c r="L30" s="1134" t="s">
        <v>687</v>
      </c>
      <c r="M30" s="1134">
        <v>3</v>
      </c>
      <c r="N30" s="1134">
        <v>31</v>
      </c>
      <c r="O30" s="1134">
        <v>19</v>
      </c>
      <c r="P30" s="1134">
        <v>12</v>
      </c>
      <c r="Q30" s="1134">
        <v>25</v>
      </c>
      <c r="R30" s="1134">
        <v>11</v>
      </c>
      <c r="S30" s="1134">
        <v>14</v>
      </c>
      <c r="T30" s="1134">
        <v>18</v>
      </c>
      <c r="U30" s="1134">
        <v>9</v>
      </c>
      <c r="V30" s="1134">
        <v>9</v>
      </c>
      <c r="W30" s="1134" t="s">
        <v>687</v>
      </c>
      <c r="X30" s="1134" t="s">
        <v>687</v>
      </c>
      <c r="Y30" s="1134" t="s">
        <v>687</v>
      </c>
      <c r="Z30" s="1134" t="s">
        <v>687</v>
      </c>
      <c r="AA30" s="1134" t="s">
        <v>687</v>
      </c>
      <c r="AB30" s="1134" t="s">
        <v>687</v>
      </c>
      <c r="AC30" s="1134">
        <v>179</v>
      </c>
      <c r="AD30" s="1134">
        <v>81</v>
      </c>
      <c r="AE30" s="1134">
        <v>98</v>
      </c>
      <c r="AF30" s="1135" t="s">
        <v>648</v>
      </c>
      <c r="AG30" s="1133">
        <v>88</v>
      </c>
      <c r="AH30" s="1134">
        <v>54</v>
      </c>
      <c r="AI30" s="1134">
        <v>34</v>
      </c>
      <c r="AJ30" s="1134">
        <v>25</v>
      </c>
      <c r="AK30" s="1134">
        <v>13</v>
      </c>
      <c r="AL30" s="1134">
        <v>12</v>
      </c>
      <c r="AM30" s="1134">
        <v>4</v>
      </c>
      <c r="AN30" s="1134">
        <v>1</v>
      </c>
      <c r="AO30" s="1134">
        <v>3</v>
      </c>
      <c r="AP30" s="1134">
        <v>9</v>
      </c>
      <c r="AQ30" s="1134" t="s">
        <v>687</v>
      </c>
      <c r="AR30" s="1134">
        <v>9</v>
      </c>
      <c r="AS30" s="1134">
        <v>22</v>
      </c>
      <c r="AT30" s="1134">
        <v>10</v>
      </c>
      <c r="AU30" s="1134">
        <v>12</v>
      </c>
      <c r="AV30" s="1134" t="s">
        <v>687</v>
      </c>
      <c r="AW30" s="1134" t="s">
        <v>687</v>
      </c>
      <c r="AX30" s="1134" t="s">
        <v>687</v>
      </c>
      <c r="AY30" s="1134">
        <v>1</v>
      </c>
      <c r="AZ30" s="1134" t="s">
        <v>687</v>
      </c>
      <c r="BA30" s="1134">
        <v>1</v>
      </c>
      <c r="BB30" s="1134">
        <v>1</v>
      </c>
      <c r="BC30" s="1134" t="s">
        <v>687</v>
      </c>
      <c r="BD30" s="1134">
        <v>1</v>
      </c>
      <c r="BE30" s="1134">
        <v>100</v>
      </c>
      <c r="BF30" s="1134">
        <v>53</v>
      </c>
      <c r="BG30" s="1134">
        <v>47</v>
      </c>
      <c r="BH30" s="1134">
        <v>102</v>
      </c>
      <c r="BI30" s="1134">
        <v>74</v>
      </c>
      <c r="BJ30" s="1134">
        <v>28</v>
      </c>
    </row>
    <row r="31" spans="1:62" s="10" customFormat="1" ht="19.5" customHeight="1">
      <c r="A31" s="783" t="s">
        <v>1522</v>
      </c>
      <c r="B31" s="1133">
        <v>882</v>
      </c>
      <c r="C31" s="1134">
        <v>486</v>
      </c>
      <c r="D31" s="1134">
        <v>396</v>
      </c>
      <c r="E31" s="1134">
        <v>32</v>
      </c>
      <c r="F31" s="1134">
        <v>16</v>
      </c>
      <c r="G31" s="1134">
        <v>16</v>
      </c>
      <c r="H31" s="1134">
        <v>239</v>
      </c>
      <c r="I31" s="1134">
        <v>147</v>
      </c>
      <c r="J31" s="1134">
        <v>92</v>
      </c>
      <c r="K31" s="1134">
        <v>1</v>
      </c>
      <c r="L31" s="1134">
        <v>1</v>
      </c>
      <c r="M31" s="1134" t="s">
        <v>687</v>
      </c>
      <c r="N31" s="1134">
        <v>23</v>
      </c>
      <c r="O31" s="1134">
        <v>15</v>
      </c>
      <c r="P31" s="1134">
        <v>8</v>
      </c>
      <c r="Q31" s="1134">
        <v>18</v>
      </c>
      <c r="R31" s="1134">
        <v>6</v>
      </c>
      <c r="S31" s="1134">
        <v>12</v>
      </c>
      <c r="T31" s="1134">
        <v>25</v>
      </c>
      <c r="U31" s="1134">
        <v>8</v>
      </c>
      <c r="V31" s="1134">
        <v>17</v>
      </c>
      <c r="W31" s="1134" t="s">
        <v>687</v>
      </c>
      <c r="X31" s="1134" t="s">
        <v>687</v>
      </c>
      <c r="Y31" s="1134" t="s">
        <v>687</v>
      </c>
      <c r="Z31" s="1134" t="s">
        <v>687</v>
      </c>
      <c r="AA31" s="1134" t="s">
        <v>687</v>
      </c>
      <c r="AB31" s="1134" t="s">
        <v>687</v>
      </c>
      <c r="AC31" s="1134">
        <v>176</v>
      </c>
      <c r="AD31" s="1134">
        <v>77</v>
      </c>
      <c r="AE31" s="1134">
        <v>99</v>
      </c>
      <c r="AF31" s="1135" t="s">
        <v>1522</v>
      </c>
      <c r="AG31" s="1133">
        <v>117</v>
      </c>
      <c r="AH31" s="1134">
        <v>61</v>
      </c>
      <c r="AI31" s="1134">
        <v>56</v>
      </c>
      <c r="AJ31" s="1134">
        <v>31</v>
      </c>
      <c r="AK31" s="1134">
        <v>22</v>
      </c>
      <c r="AL31" s="1134">
        <v>9</v>
      </c>
      <c r="AM31" s="1134">
        <v>3</v>
      </c>
      <c r="AN31" s="1134">
        <v>2</v>
      </c>
      <c r="AO31" s="1134">
        <v>1</v>
      </c>
      <c r="AP31" s="1134">
        <v>5</v>
      </c>
      <c r="AQ31" s="1134">
        <v>4</v>
      </c>
      <c r="AR31" s="1134">
        <v>1</v>
      </c>
      <c r="AS31" s="1134">
        <v>23</v>
      </c>
      <c r="AT31" s="1134">
        <v>16</v>
      </c>
      <c r="AU31" s="1134">
        <v>7</v>
      </c>
      <c r="AV31" s="1134" t="s">
        <v>687</v>
      </c>
      <c r="AW31" s="1134" t="s">
        <v>687</v>
      </c>
      <c r="AX31" s="1134" t="s">
        <v>687</v>
      </c>
      <c r="AY31" s="1134">
        <v>2</v>
      </c>
      <c r="AZ31" s="1134">
        <v>1</v>
      </c>
      <c r="BA31" s="1134">
        <v>1</v>
      </c>
      <c r="BB31" s="1134">
        <v>1</v>
      </c>
      <c r="BC31" s="1134">
        <v>1</v>
      </c>
      <c r="BD31" s="1134" t="s">
        <v>687</v>
      </c>
      <c r="BE31" s="1134">
        <v>106</v>
      </c>
      <c r="BF31" s="1134">
        <v>54</v>
      </c>
      <c r="BG31" s="1134">
        <v>52</v>
      </c>
      <c r="BH31" s="1134">
        <v>80</v>
      </c>
      <c r="BI31" s="1134">
        <v>55</v>
      </c>
      <c r="BJ31" s="1134">
        <v>25</v>
      </c>
    </row>
    <row r="32" spans="1:62" s="10" customFormat="1" ht="19.5" customHeight="1">
      <c r="A32" s="783" t="s">
        <v>1523</v>
      </c>
      <c r="B32" s="1133">
        <v>590</v>
      </c>
      <c r="C32" s="1134">
        <v>337</v>
      </c>
      <c r="D32" s="1134">
        <v>253</v>
      </c>
      <c r="E32" s="1134">
        <v>21</v>
      </c>
      <c r="F32" s="1134">
        <v>11</v>
      </c>
      <c r="G32" s="1134">
        <v>10</v>
      </c>
      <c r="H32" s="1134">
        <v>165</v>
      </c>
      <c r="I32" s="1134">
        <v>107</v>
      </c>
      <c r="J32" s="1134">
        <v>58</v>
      </c>
      <c r="K32" s="1134">
        <v>3</v>
      </c>
      <c r="L32" s="1134">
        <v>1</v>
      </c>
      <c r="M32" s="1134">
        <v>2</v>
      </c>
      <c r="N32" s="1134">
        <v>15</v>
      </c>
      <c r="O32" s="1134">
        <v>12</v>
      </c>
      <c r="P32" s="1134">
        <v>3</v>
      </c>
      <c r="Q32" s="1134">
        <v>4</v>
      </c>
      <c r="R32" s="1134">
        <v>1</v>
      </c>
      <c r="S32" s="1134">
        <v>3</v>
      </c>
      <c r="T32" s="1134">
        <v>11</v>
      </c>
      <c r="U32" s="1134">
        <v>7</v>
      </c>
      <c r="V32" s="1134">
        <v>4</v>
      </c>
      <c r="W32" s="1134" t="s">
        <v>687</v>
      </c>
      <c r="X32" s="1134" t="s">
        <v>687</v>
      </c>
      <c r="Y32" s="1134" t="s">
        <v>687</v>
      </c>
      <c r="Z32" s="1134" t="s">
        <v>687</v>
      </c>
      <c r="AA32" s="1134" t="s">
        <v>687</v>
      </c>
      <c r="AB32" s="1134" t="s">
        <v>687</v>
      </c>
      <c r="AC32" s="1134">
        <v>121</v>
      </c>
      <c r="AD32" s="1134">
        <v>52</v>
      </c>
      <c r="AE32" s="1134">
        <v>69</v>
      </c>
      <c r="AF32" s="1135" t="s">
        <v>1523</v>
      </c>
      <c r="AG32" s="1133">
        <v>61</v>
      </c>
      <c r="AH32" s="1134">
        <v>37</v>
      </c>
      <c r="AI32" s="1134">
        <v>24</v>
      </c>
      <c r="AJ32" s="1134">
        <v>25</v>
      </c>
      <c r="AK32" s="1134">
        <v>17</v>
      </c>
      <c r="AL32" s="1134">
        <v>8</v>
      </c>
      <c r="AM32" s="1134" t="s">
        <v>687</v>
      </c>
      <c r="AN32" s="1134" t="s">
        <v>687</v>
      </c>
      <c r="AO32" s="1134" t="s">
        <v>687</v>
      </c>
      <c r="AP32" s="1134">
        <v>4</v>
      </c>
      <c r="AQ32" s="1134">
        <v>3</v>
      </c>
      <c r="AR32" s="1134">
        <v>1</v>
      </c>
      <c r="AS32" s="1134">
        <v>6</v>
      </c>
      <c r="AT32" s="1134">
        <v>2</v>
      </c>
      <c r="AU32" s="1134">
        <v>4</v>
      </c>
      <c r="AV32" s="1134" t="s">
        <v>687</v>
      </c>
      <c r="AW32" s="1134" t="s">
        <v>687</v>
      </c>
      <c r="AX32" s="1134" t="s">
        <v>687</v>
      </c>
      <c r="AY32" s="1134">
        <v>1</v>
      </c>
      <c r="AZ32" s="1134" t="s">
        <v>687</v>
      </c>
      <c r="BA32" s="1134">
        <v>1</v>
      </c>
      <c r="BB32" s="1134" t="s">
        <v>687</v>
      </c>
      <c r="BC32" s="1134" t="s">
        <v>687</v>
      </c>
      <c r="BD32" s="1134" t="s">
        <v>687</v>
      </c>
      <c r="BE32" s="1134">
        <v>89</v>
      </c>
      <c r="BF32" s="1134">
        <v>46</v>
      </c>
      <c r="BG32" s="1134">
        <v>43</v>
      </c>
      <c r="BH32" s="1134">
        <v>64</v>
      </c>
      <c r="BI32" s="1134">
        <v>41</v>
      </c>
      <c r="BJ32" s="1134">
        <v>23</v>
      </c>
    </row>
    <row r="33" spans="1:62" s="10" customFormat="1" ht="3.75" customHeight="1" thickBot="1">
      <c r="A33" s="36"/>
      <c r="B33" s="100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999"/>
      <c r="AG33" s="1000"/>
      <c r="AH33" s="37"/>
      <c r="AI33" s="37"/>
      <c r="AJ33" s="37"/>
      <c r="AK33" s="37"/>
      <c r="AL33" s="37"/>
      <c r="AM33" s="37"/>
      <c r="AN33" s="37"/>
      <c r="AO33" s="37"/>
      <c r="AP33" s="1129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32" s="10" customFormat="1" ht="9.75" customHeight="1" thickTop="1">
      <c r="A34" s="23"/>
      <c r="AF34" s="23"/>
    </row>
    <row r="35" spans="1:62" s="10" customFormat="1" ht="12">
      <c r="A35" s="1002" t="s">
        <v>1313</v>
      </c>
      <c r="B35" s="79"/>
      <c r="C35" s="79"/>
      <c r="D35" s="79"/>
      <c r="E35" s="79"/>
      <c r="F35" s="79"/>
      <c r="G35" s="79"/>
      <c r="H35" s="79"/>
      <c r="I35" s="79"/>
      <c r="J35" s="79"/>
      <c r="K35" s="26"/>
      <c r="L35" s="79"/>
      <c r="M35" s="79"/>
      <c r="N35" s="79"/>
      <c r="O35" s="79"/>
      <c r="P35" s="79"/>
      <c r="Q35" s="26" t="s">
        <v>1864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1130"/>
      <c r="AF35" s="1002" t="s">
        <v>1313</v>
      </c>
      <c r="AG35" s="79"/>
      <c r="AH35" s="79"/>
      <c r="AI35" s="79"/>
      <c r="AJ35" s="79"/>
      <c r="AK35" s="79"/>
      <c r="AL35" s="79"/>
      <c r="AM35" s="79"/>
      <c r="AN35" s="79"/>
      <c r="AO35" s="79"/>
      <c r="AP35" s="26"/>
      <c r="AQ35" s="79"/>
      <c r="AR35" s="79"/>
      <c r="AS35" s="79"/>
      <c r="AT35" s="79"/>
      <c r="AU35" s="79"/>
      <c r="AV35" s="26" t="s">
        <v>1864</v>
      </c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1130"/>
    </row>
    <row r="36" spans="1:61" s="10" customFormat="1" ht="1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</row>
    <row r="37" spans="5:7" ht="15.75">
      <c r="E37" s="1003"/>
      <c r="F37" s="1003"/>
      <c r="G37" s="1003"/>
    </row>
    <row r="38" spans="5:7" ht="15.75">
      <c r="E38" s="1003"/>
      <c r="F38" s="1003"/>
      <c r="G38" s="1003"/>
    </row>
    <row r="39" spans="5:7" ht="15.75">
      <c r="E39" s="1003"/>
      <c r="F39" s="1003"/>
      <c r="G39" s="1003"/>
    </row>
    <row r="40" spans="5:7" ht="15.75">
      <c r="E40" s="1003"/>
      <c r="F40" s="1003"/>
      <c r="G40" s="1003"/>
    </row>
    <row r="41" spans="5:7" ht="15.75">
      <c r="E41" s="1003"/>
      <c r="F41" s="1003"/>
      <c r="G41" s="1003"/>
    </row>
    <row r="42" spans="5:7" ht="15.75">
      <c r="E42" s="1003"/>
      <c r="F42" s="1003"/>
      <c r="G42" s="1003"/>
    </row>
    <row r="43" spans="5:7" ht="15.75">
      <c r="E43" s="1003"/>
      <c r="F43" s="1003"/>
      <c r="G43" s="1003"/>
    </row>
    <row r="44" spans="5:7" ht="15.75">
      <c r="E44" s="1003"/>
      <c r="F44" s="1003"/>
      <c r="G44" s="1003"/>
    </row>
    <row r="45" spans="5:7" ht="15.75">
      <c r="E45" s="1003"/>
      <c r="F45" s="1003"/>
      <c r="G45" s="1003"/>
    </row>
    <row r="46" spans="5:7" ht="15.75">
      <c r="E46" s="1003"/>
      <c r="F46" s="1003"/>
      <c r="G46" s="1003"/>
    </row>
    <row r="47" spans="5:7" ht="15.75">
      <c r="E47" s="1003"/>
      <c r="F47" s="1003"/>
      <c r="G47" s="1003"/>
    </row>
    <row r="48" spans="5:7" ht="15.75">
      <c r="E48" s="1003"/>
      <c r="F48" s="1003"/>
      <c r="G48" s="1003"/>
    </row>
    <row r="49" spans="5:7" ht="15.75">
      <c r="E49" s="1003"/>
      <c r="F49" s="1003"/>
      <c r="G49" s="1003"/>
    </row>
    <row r="50" spans="5:7" ht="15.75">
      <c r="E50" s="1003"/>
      <c r="F50" s="1003"/>
      <c r="G50" s="1003"/>
    </row>
  </sheetData>
  <sheetProtection/>
  <mergeCells count="39">
    <mergeCell ref="AV3:BJ3"/>
    <mergeCell ref="AF3:AU3"/>
    <mergeCell ref="Q3:AE3"/>
    <mergeCell ref="A3:P3"/>
    <mergeCell ref="Z5:AE5"/>
    <mergeCell ref="K6:M6"/>
    <mergeCell ref="N6:P6"/>
    <mergeCell ref="W6:Y6"/>
    <mergeCell ref="Z6:AB6"/>
    <mergeCell ref="AC6:AE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G7:AI7"/>
    <mergeCell ref="AJ7:AL7"/>
    <mergeCell ref="AM7:AO7"/>
    <mergeCell ref="BH7:BJ7"/>
    <mergeCell ref="AP7:AR7"/>
    <mergeCell ref="AS7:AU7"/>
    <mergeCell ref="AV7:AX7"/>
    <mergeCell ref="AY7:BA7"/>
    <mergeCell ref="BB7:BD7"/>
    <mergeCell ref="BE7:BG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16" max="65535" man="1"/>
    <brk id="31" max="65535" man="1"/>
    <brk id="4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2"/>
  </sheetPr>
  <dimension ref="A1:S69"/>
  <sheetViews>
    <sheetView view="pageBreakPreview" zoomScaleNormal="90" zoomScaleSheetLayoutView="100" zoomScalePageLayoutView="0" workbookViewId="0" topLeftCell="A1">
      <selection activeCell="F1" sqref="F1"/>
    </sheetView>
  </sheetViews>
  <sheetFormatPr defaultColWidth="7.99609375" defaultRowHeight="13.5"/>
  <cols>
    <col min="1" max="1" width="8.4453125" style="235" customWidth="1"/>
    <col min="2" max="6" width="8.21484375" style="235" customWidth="1"/>
    <col min="7" max="7" width="8.10546875" style="235" customWidth="1"/>
    <col min="8" max="8" width="9.99609375" style="235" customWidth="1"/>
    <col min="9" max="15" width="8.21484375" style="235" customWidth="1"/>
    <col min="16" max="16" width="10.10546875" style="235" customWidth="1"/>
    <col min="17" max="18" width="0.671875" style="235" customWidth="1"/>
    <col min="19" max="16384" width="7.99609375" style="235" customWidth="1"/>
  </cols>
  <sheetData>
    <row r="1" spans="1:16" s="133" customFormat="1" ht="11.25" customHeight="1">
      <c r="A1" s="121" t="s">
        <v>1920</v>
      </c>
      <c r="O1" s="128"/>
      <c r="P1" s="1038" t="s">
        <v>1921</v>
      </c>
    </row>
    <row r="2" s="133" customFormat="1" ht="12"/>
    <row r="3" spans="1:16" s="848" customFormat="1" ht="21.75" customHeight="1">
      <c r="A3" s="1301" t="s">
        <v>605</v>
      </c>
      <c r="B3" s="1301"/>
      <c r="C3" s="1301"/>
      <c r="D3" s="1301"/>
      <c r="E3" s="1301"/>
      <c r="F3" s="1301"/>
      <c r="G3" s="1301"/>
      <c r="H3" s="1301"/>
      <c r="I3" s="1301" t="s">
        <v>301</v>
      </c>
      <c r="J3" s="1301"/>
      <c r="K3" s="1301"/>
      <c r="L3" s="1301"/>
      <c r="M3" s="1301"/>
      <c r="N3" s="1301"/>
      <c r="O3" s="1301"/>
      <c r="P3" s="1301"/>
    </row>
    <row r="4" spans="1:16" s="848" customFormat="1" ht="10.5" customHeight="1">
      <c r="A4" s="437"/>
      <c r="B4" s="437"/>
      <c r="C4" s="437"/>
      <c r="D4" s="437"/>
      <c r="E4" s="437"/>
      <c r="F4" s="437"/>
      <c r="G4" s="437"/>
      <c r="H4" s="437"/>
      <c r="I4" s="437"/>
      <c r="J4" s="1136"/>
      <c r="K4" s="1137"/>
      <c r="L4" s="483"/>
      <c r="M4" s="483"/>
      <c r="N4" s="483"/>
      <c r="O4" s="483"/>
      <c r="P4" s="483"/>
    </row>
    <row r="5" spans="1:16" s="133" customFormat="1" ht="12.75" customHeight="1" thickBot="1">
      <c r="A5" s="1405" t="s">
        <v>549</v>
      </c>
      <c r="B5" s="1405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406" t="s">
        <v>9</v>
      </c>
      <c r="O5" s="1406"/>
      <c r="P5" s="1406"/>
    </row>
    <row r="6" spans="1:16" ht="12" customHeight="1" thickTop="1">
      <c r="A6" s="1437" t="s">
        <v>1865</v>
      </c>
      <c r="B6" s="1138" t="s">
        <v>1866</v>
      </c>
      <c r="C6" s="1138" t="s">
        <v>1867</v>
      </c>
      <c r="D6" s="1138" t="s">
        <v>1868</v>
      </c>
      <c r="E6" s="1138" t="s">
        <v>1869</v>
      </c>
      <c r="F6" s="1138" t="s">
        <v>1870</v>
      </c>
      <c r="G6" s="1138" t="s">
        <v>1871</v>
      </c>
      <c r="H6" s="1138" t="s">
        <v>1872</v>
      </c>
      <c r="I6" s="1138" t="s">
        <v>1873</v>
      </c>
      <c r="J6" s="1138" t="s">
        <v>1874</v>
      </c>
      <c r="K6" s="1138" t="s">
        <v>1875</v>
      </c>
      <c r="L6" s="1138" t="s">
        <v>1876</v>
      </c>
      <c r="M6" s="1138" t="s">
        <v>1877</v>
      </c>
      <c r="N6" s="1138" t="s">
        <v>1878</v>
      </c>
      <c r="O6" s="1138" t="s">
        <v>1879</v>
      </c>
      <c r="P6" s="1367" t="s">
        <v>121</v>
      </c>
    </row>
    <row r="7" spans="1:16" ht="12" customHeight="1">
      <c r="A7" s="1375"/>
      <c r="B7" s="495" t="s">
        <v>1325</v>
      </c>
      <c r="C7" s="495" t="s">
        <v>1326</v>
      </c>
      <c r="D7" s="495" t="s">
        <v>1327</v>
      </c>
      <c r="E7" s="495" t="s">
        <v>1328</v>
      </c>
      <c r="F7" s="495" t="s">
        <v>1329</v>
      </c>
      <c r="G7" s="495" t="s">
        <v>1330</v>
      </c>
      <c r="H7" s="495" t="s">
        <v>1331</v>
      </c>
      <c r="I7" s="495" t="s">
        <v>1332</v>
      </c>
      <c r="J7" s="495" t="s">
        <v>1333</v>
      </c>
      <c r="K7" s="495" t="s">
        <v>1334</v>
      </c>
      <c r="L7" s="495" t="s">
        <v>1335</v>
      </c>
      <c r="M7" s="495" t="s">
        <v>1336</v>
      </c>
      <c r="N7" s="495" t="s">
        <v>1337</v>
      </c>
      <c r="O7" s="495" t="s">
        <v>1338</v>
      </c>
      <c r="P7" s="1370"/>
    </row>
    <row r="8" spans="1:16" ht="12" customHeight="1">
      <c r="A8" s="1376"/>
      <c r="B8" s="414" t="s">
        <v>1339</v>
      </c>
      <c r="C8" s="414" t="s">
        <v>550</v>
      </c>
      <c r="D8" s="414" t="s">
        <v>550</v>
      </c>
      <c r="E8" s="414" t="s">
        <v>550</v>
      </c>
      <c r="F8" s="414" t="s">
        <v>550</v>
      </c>
      <c r="G8" s="414" t="s">
        <v>550</v>
      </c>
      <c r="H8" s="414" t="s">
        <v>550</v>
      </c>
      <c r="I8" s="414" t="s">
        <v>550</v>
      </c>
      <c r="J8" s="414" t="s">
        <v>550</v>
      </c>
      <c r="K8" s="414" t="s">
        <v>550</v>
      </c>
      <c r="L8" s="414" t="s">
        <v>550</v>
      </c>
      <c r="M8" s="414" t="s">
        <v>550</v>
      </c>
      <c r="N8" s="414" t="s">
        <v>550</v>
      </c>
      <c r="O8" s="414" t="s">
        <v>1340</v>
      </c>
      <c r="P8" s="1368"/>
    </row>
    <row r="9" spans="1:19" s="133" customFormat="1" ht="9.75" customHeight="1" hidden="1">
      <c r="A9" s="1139" t="s">
        <v>817</v>
      </c>
      <c r="B9" s="1140" t="s">
        <v>683</v>
      </c>
      <c r="C9" s="1141" t="s">
        <v>683</v>
      </c>
      <c r="D9" s="1141" t="s">
        <v>683</v>
      </c>
      <c r="E9" s="1141" t="s">
        <v>683</v>
      </c>
      <c r="F9" s="1141" t="s">
        <v>683</v>
      </c>
      <c r="G9" s="1141" t="s">
        <v>683</v>
      </c>
      <c r="H9" s="1141" t="s">
        <v>683</v>
      </c>
      <c r="I9" s="1141" t="s">
        <v>683</v>
      </c>
      <c r="J9" s="1141" t="s">
        <v>683</v>
      </c>
      <c r="K9" s="1141" t="s">
        <v>683</v>
      </c>
      <c r="L9" s="1141" t="s">
        <v>683</v>
      </c>
      <c r="M9" s="1141" t="s">
        <v>683</v>
      </c>
      <c r="N9" s="1141" t="s">
        <v>683</v>
      </c>
      <c r="O9" s="530" t="s">
        <v>683</v>
      </c>
      <c r="P9" s="1139" t="s">
        <v>817</v>
      </c>
      <c r="Q9" s="2"/>
      <c r="R9" s="2"/>
      <c r="S9" s="2"/>
    </row>
    <row r="10" spans="1:19" s="133" customFormat="1" ht="9.75" customHeight="1" hidden="1">
      <c r="A10" s="443" t="s">
        <v>1231</v>
      </c>
      <c r="B10" s="1142">
        <v>15</v>
      </c>
      <c r="C10" s="811">
        <v>0.7</v>
      </c>
      <c r="D10" s="811">
        <v>8.9</v>
      </c>
      <c r="E10" s="811">
        <v>55.8</v>
      </c>
      <c r="F10" s="811">
        <v>46.9</v>
      </c>
      <c r="G10" s="811">
        <v>19.2</v>
      </c>
      <c r="H10" s="811">
        <v>10.7</v>
      </c>
      <c r="I10" s="811">
        <v>6.8</v>
      </c>
      <c r="J10" s="811">
        <v>4.9</v>
      </c>
      <c r="K10" s="811">
        <v>3.3</v>
      </c>
      <c r="L10" s="811">
        <v>2.1</v>
      </c>
      <c r="M10" s="811">
        <v>1.1</v>
      </c>
      <c r="N10" s="811">
        <v>0.6</v>
      </c>
      <c r="O10" s="1143">
        <v>0.4</v>
      </c>
      <c r="P10" s="446" t="s">
        <v>1233</v>
      </c>
      <c r="Q10" s="2"/>
      <c r="R10" s="2"/>
      <c r="S10" s="2"/>
    </row>
    <row r="11" spans="1:19" s="133" customFormat="1" ht="9.75" customHeight="1" hidden="1">
      <c r="A11" s="443" t="s">
        <v>1232</v>
      </c>
      <c r="B11" s="1142">
        <v>12.7</v>
      </c>
      <c r="C11" s="811">
        <v>2.3</v>
      </c>
      <c r="D11" s="811">
        <v>25</v>
      </c>
      <c r="E11" s="811">
        <v>74.8</v>
      </c>
      <c r="F11" s="811">
        <v>28.3</v>
      </c>
      <c r="G11" s="811">
        <v>10.7</v>
      </c>
      <c r="H11" s="811">
        <v>6.5</v>
      </c>
      <c r="I11" s="811">
        <v>5</v>
      </c>
      <c r="J11" s="811">
        <v>2.7</v>
      </c>
      <c r="K11" s="811">
        <v>1.1</v>
      </c>
      <c r="L11" s="811">
        <v>0.8</v>
      </c>
      <c r="M11" s="811">
        <v>0.3</v>
      </c>
      <c r="N11" s="811">
        <v>0.2</v>
      </c>
      <c r="O11" s="1143">
        <v>0</v>
      </c>
      <c r="P11" s="446" t="s">
        <v>1234</v>
      </c>
      <c r="Q11" s="2"/>
      <c r="R11" s="2"/>
      <c r="S11" s="2"/>
    </row>
    <row r="12" spans="1:19" s="133" customFormat="1" ht="9.75" customHeight="1">
      <c r="A12" s="1139" t="s">
        <v>1230</v>
      </c>
      <c r="B12" s="450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1144"/>
      <c r="P12" s="1139" t="s">
        <v>1230</v>
      </c>
      <c r="Q12" s="2"/>
      <c r="R12" s="2"/>
      <c r="S12" s="2"/>
    </row>
    <row r="13" spans="1:19" s="133" customFormat="1" ht="9.75" customHeight="1">
      <c r="A13" s="443" t="s">
        <v>1231</v>
      </c>
      <c r="B13" s="1142">
        <v>15.3</v>
      </c>
      <c r="C13" s="811">
        <v>0.8</v>
      </c>
      <c r="D13" s="811">
        <v>9.1</v>
      </c>
      <c r="E13" s="811">
        <v>57</v>
      </c>
      <c r="F13" s="811">
        <v>51.2</v>
      </c>
      <c r="G13" s="811">
        <v>19.8</v>
      </c>
      <c r="H13" s="811">
        <v>11.1</v>
      </c>
      <c r="I13" s="811">
        <v>6.6</v>
      </c>
      <c r="J13" s="811">
        <v>4.7</v>
      </c>
      <c r="K13" s="811">
        <v>3.8</v>
      </c>
      <c r="L13" s="811">
        <v>2.3</v>
      </c>
      <c r="M13" s="811">
        <v>1.2</v>
      </c>
      <c r="N13" s="811">
        <v>0.3</v>
      </c>
      <c r="O13" s="1143">
        <v>0.2</v>
      </c>
      <c r="P13" s="446" t="s">
        <v>1233</v>
      </c>
      <c r="Q13" s="2"/>
      <c r="R13" s="2"/>
      <c r="S13" s="2"/>
    </row>
    <row r="14" spans="1:19" s="133" customFormat="1" ht="9.75" customHeight="1">
      <c r="A14" s="443" t="s">
        <v>1232</v>
      </c>
      <c r="B14" s="1142">
        <v>13.2</v>
      </c>
      <c r="C14" s="811">
        <v>2.2</v>
      </c>
      <c r="D14" s="811">
        <v>27.8</v>
      </c>
      <c r="E14" s="811">
        <v>79.4</v>
      </c>
      <c r="F14" s="811">
        <v>30.9</v>
      </c>
      <c r="G14" s="811">
        <v>10</v>
      </c>
      <c r="H14" s="811">
        <v>6.5</v>
      </c>
      <c r="I14" s="811">
        <v>5.3</v>
      </c>
      <c r="J14" s="811">
        <v>3.2</v>
      </c>
      <c r="K14" s="811">
        <v>1.6</v>
      </c>
      <c r="L14" s="811">
        <v>0.9</v>
      </c>
      <c r="M14" s="811">
        <v>0.3</v>
      </c>
      <c r="N14" s="811">
        <v>0.1</v>
      </c>
      <c r="O14" s="1143">
        <v>0</v>
      </c>
      <c r="P14" s="446" t="s">
        <v>1234</v>
      </c>
      <c r="Q14" s="2"/>
      <c r="R14" s="2"/>
      <c r="S14" s="2"/>
    </row>
    <row r="15" spans="1:19" s="133" customFormat="1" ht="9.75" customHeight="1">
      <c r="A15" s="1139" t="s">
        <v>819</v>
      </c>
      <c r="B15" s="450" t="s">
        <v>683</v>
      </c>
      <c r="C15" s="446" t="s">
        <v>683</v>
      </c>
      <c r="D15" s="446" t="s">
        <v>683</v>
      </c>
      <c r="E15" s="446" t="s">
        <v>683</v>
      </c>
      <c r="F15" s="446" t="s">
        <v>683</v>
      </c>
      <c r="G15" s="446" t="s">
        <v>683</v>
      </c>
      <c r="H15" s="446" t="s">
        <v>683</v>
      </c>
      <c r="I15" s="446" t="s">
        <v>683</v>
      </c>
      <c r="J15" s="446" t="s">
        <v>683</v>
      </c>
      <c r="K15" s="446" t="s">
        <v>683</v>
      </c>
      <c r="L15" s="446" t="s">
        <v>683</v>
      </c>
      <c r="M15" s="446" t="s">
        <v>683</v>
      </c>
      <c r="N15" s="446" t="s">
        <v>683</v>
      </c>
      <c r="O15" s="1144" t="s">
        <v>683</v>
      </c>
      <c r="P15" s="1139" t="s">
        <v>819</v>
      </c>
      <c r="Q15" s="2"/>
      <c r="R15" s="2"/>
      <c r="S15" s="2"/>
    </row>
    <row r="16" spans="1:19" s="133" customFormat="1" ht="9.75" customHeight="1">
      <c r="A16" s="443" t="s">
        <v>1231</v>
      </c>
      <c r="B16" s="1142">
        <v>15.1</v>
      </c>
      <c r="C16" s="811">
        <v>0.8</v>
      </c>
      <c r="D16" s="811">
        <v>9</v>
      </c>
      <c r="E16" s="811">
        <v>55.6</v>
      </c>
      <c r="F16" s="811">
        <v>52.8</v>
      </c>
      <c r="G16" s="811">
        <v>20.6</v>
      </c>
      <c r="H16" s="811">
        <v>10.5</v>
      </c>
      <c r="I16" s="811">
        <v>6.7</v>
      </c>
      <c r="J16" s="811">
        <v>5.1</v>
      </c>
      <c r="K16" s="811">
        <v>3.4</v>
      </c>
      <c r="L16" s="811">
        <v>2.2</v>
      </c>
      <c r="M16" s="811">
        <v>1.1</v>
      </c>
      <c r="N16" s="811">
        <v>0.6</v>
      </c>
      <c r="O16" s="1143">
        <v>0.3</v>
      </c>
      <c r="P16" s="446" t="s">
        <v>1233</v>
      </c>
      <c r="Q16" s="2"/>
      <c r="R16" s="2"/>
      <c r="S16" s="2"/>
    </row>
    <row r="17" spans="1:19" s="586" customFormat="1" ht="9.75" customHeight="1">
      <c r="A17" s="443" t="s">
        <v>1232</v>
      </c>
      <c r="B17" s="1142">
        <v>13</v>
      </c>
      <c r="C17" s="811">
        <v>2.2</v>
      </c>
      <c r="D17" s="811">
        <v>25.3</v>
      </c>
      <c r="E17" s="811">
        <v>80</v>
      </c>
      <c r="F17" s="811">
        <v>34.7</v>
      </c>
      <c r="G17" s="811">
        <v>10.6</v>
      </c>
      <c r="H17" s="811">
        <v>6.1</v>
      </c>
      <c r="I17" s="811">
        <v>5</v>
      </c>
      <c r="J17" s="811">
        <v>3.3</v>
      </c>
      <c r="K17" s="811">
        <v>1.7</v>
      </c>
      <c r="L17" s="811">
        <v>0.7</v>
      </c>
      <c r="M17" s="811">
        <v>0.3</v>
      </c>
      <c r="N17" s="811">
        <v>0.1</v>
      </c>
      <c r="O17" s="1143">
        <v>0</v>
      </c>
      <c r="P17" s="446" t="s">
        <v>1234</v>
      </c>
      <c r="Q17" s="604"/>
      <c r="R17" s="604"/>
      <c r="S17" s="604"/>
    </row>
    <row r="18" spans="1:19" s="586" customFormat="1" ht="9.75" customHeight="1">
      <c r="A18" s="1145" t="s">
        <v>820</v>
      </c>
      <c r="B18" s="1146" t="s">
        <v>683</v>
      </c>
      <c r="C18" s="1147" t="s">
        <v>683</v>
      </c>
      <c r="D18" s="1147" t="s">
        <v>683</v>
      </c>
      <c r="E18" s="1147" t="s">
        <v>683</v>
      </c>
      <c r="F18" s="1147" t="s">
        <v>683</v>
      </c>
      <c r="G18" s="1147" t="s">
        <v>683</v>
      </c>
      <c r="H18" s="1147" t="s">
        <v>683</v>
      </c>
      <c r="I18" s="1147" t="s">
        <v>683</v>
      </c>
      <c r="J18" s="1147" t="s">
        <v>683</v>
      </c>
      <c r="K18" s="1147" t="s">
        <v>683</v>
      </c>
      <c r="L18" s="1147" t="s">
        <v>683</v>
      </c>
      <c r="M18" s="1147" t="s">
        <v>683</v>
      </c>
      <c r="N18" s="1147" t="s">
        <v>683</v>
      </c>
      <c r="O18" s="1148" t="s">
        <v>683</v>
      </c>
      <c r="P18" s="1145" t="s">
        <v>820</v>
      </c>
      <c r="Q18" s="604"/>
      <c r="R18" s="604"/>
      <c r="S18" s="604"/>
    </row>
    <row r="19" spans="1:19" s="1149" customFormat="1" ht="9.75" customHeight="1">
      <c r="A19" s="443" t="s">
        <v>1231</v>
      </c>
      <c r="B19" s="1142">
        <v>15.1</v>
      </c>
      <c r="C19" s="811">
        <v>0.8</v>
      </c>
      <c r="D19" s="811">
        <v>8.4</v>
      </c>
      <c r="E19" s="811">
        <v>57.2</v>
      </c>
      <c r="F19" s="811">
        <v>54.9</v>
      </c>
      <c r="G19" s="811">
        <v>20.7</v>
      </c>
      <c r="H19" s="811">
        <v>10.4</v>
      </c>
      <c r="I19" s="811">
        <v>6.7</v>
      </c>
      <c r="J19" s="811">
        <v>4.6</v>
      </c>
      <c r="K19" s="811">
        <v>3.7</v>
      </c>
      <c r="L19" s="811">
        <v>2.1</v>
      </c>
      <c r="M19" s="811">
        <v>1.7</v>
      </c>
      <c r="N19" s="811">
        <v>0.7</v>
      </c>
      <c r="O19" s="1143">
        <v>0.3</v>
      </c>
      <c r="P19" s="446" t="s">
        <v>1233</v>
      </c>
      <c r="Q19" s="557"/>
      <c r="R19" s="557"/>
      <c r="S19" s="557"/>
    </row>
    <row r="20" spans="1:19" s="133" customFormat="1" ht="9.75" customHeight="1">
      <c r="A20" s="443" t="s">
        <v>1232</v>
      </c>
      <c r="B20" s="1142">
        <v>12.9</v>
      </c>
      <c r="C20" s="811">
        <v>2.1</v>
      </c>
      <c r="D20" s="811">
        <v>23.2</v>
      </c>
      <c r="E20" s="811">
        <v>79.5</v>
      </c>
      <c r="F20" s="811">
        <v>38.1</v>
      </c>
      <c r="G20" s="811">
        <v>11.3</v>
      </c>
      <c r="H20" s="811">
        <v>6.5</v>
      </c>
      <c r="I20" s="811">
        <v>4.7</v>
      </c>
      <c r="J20" s="811">
        <v>3.5</v>
      </c>
      <c r="K20" s="811">
        <v>1.7</v>
      </c>
      <c r="L20" s="811">
        <v>1</v>
      </c>
      <c r="M20" s="811">
        <v>0.6</v>
      </c>
      <c r="N20" s="811">
        <v>0.2</v>
      </c>
      <c r="O20" s="1143">
        <v>0</v>
      </c>
      <c r="P20" s="446" t="s">
        <v>1234</v>
      </c>
      <c r="Q20" s="2"/>
      <c r="R20" s="2"/>
      <c r="S20" s="2"/>
    </row>
    <row r="21" spans="1:19" s="133" customFormat="1" ht="9.75" customHeight="1">
      <c r="A21" s="446">
        <v>2013</v>
      </c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8"/>
      <c r="P21" s="446">
        <v>2013</v>
      </c>
      <c r="Q21" s="2"/>
      <c r="R21" s="2"/>
      <c r="S21" s="2"/>
    </row>
    <row r="22" spans="1:19" s="133" customFormat="1" ht="9.75" customHeight="1">
      <c r="A22" s="443" t="s">
        <v>1231</v>
      </c>
      <c r="B22" s="1142">
        <v>14.5</v>
      </c>
      <c r="C22" s="811">
        <v>0.7</v>
      </c>
      <c r="D22" s="811">
        <v>7.6</v>
      </c>
      <c r="E22" s="811">
        <v>53.5</v>
      </c>
      <c r="F22" s="811">
        <v>55.6</v>
      </c>
      <c r="G22" s="811">
        <v>20.9</v>
      </c>
      <c r="H22" s="811">
        <v>10.3</v>
      </c>
      <c r="I22" s="811">
        <v>6.3</v>
      </c>
      <c r="J22" s="811">
        <v>4.5</v>
      </c>
      <c r="K22" s="811">
        <v>3.3</v>
      </c>
      <c r="L22" s="811">
        <v>2.4</v>
      </c>
      <c r="M22" s="811">
        <v>1.3</v>
      </c>
      <c r="N22" s="811">
        <v>0.8</v>
      </c>
      <c r="O22" s="1143">
        <v>0.3</v>
      </c>
      <c r="P22" s="446" t="s">
        <v>1233</v>
      </c>
      <c r="Q22" s="2"/>
      <c r="R22" s="2"/>
      <c r="S22" s="2"/>
    </row>
    <row r="23" spans="1:19" s="133" customFormat="1" ht="9.75" customHeight="1">
      <c r="A23" s="443" t="s">
        <v>1232</v>
      </c>
      <c r="B23" s="1142">
        <v>12.7</v>
      </c>
      <c r="C23" s="811">
        <v>2.7</v>
      </c>
      <c r="D23" s="811">
        <v>21.8</v>
      </c>
      <c r="E23" s="811">
        <v>77.3</v>
      </c>
      <c r="F23" s="811">
        <v>39.3</v>
      </c>
      <c r="G23" s="811">
        <v>12.1</v>
      </c>
      <c r="H23" s="811">
        <v>6.6</v>
      </c>
      <c r="I23" s="811">
        <v>5.2</v>
      </c>
      <c r="J23" s="811">
        <v>3.7</v>
      </c>
      <c r="K23" s="811">
        <v>2.1</v>
      </c>
      <c r="L23" s="811">
        <v>1</v>
      </c>
      <c r="M23" s="811">
        <v>0.6</v>
      </c>
      <c r="N23" s="811">
        <v>0.3</v>
      </c>
      <c r="O23" s="1143">
        <v>0</v>
      </c>
      <c r="P23" s="446" t="s">
        <v>1234</v>
      </c>
      <c r="Q23" s="2"/>
      <c r="R23" s="2"/>
      <c r="S23" s="2"/>
    </row>
    <row r="24" spans="1:19" s="133" customFormat="1" ht="9.75" customHeight="1">
      <c r="A24" s="446" t="s">
        <v>682</v>
      </c>
      <c r="B24" s="1150" t="s">
        <v>683</v>
      </c>
      <c r="C24" s="1151" t="s">
        <v>683</v>
      </c>
      <c r="D24" s="1151" t="s">
        <v>683</v>
      </c>
      <c r="E24" s="1151" t="s">
        <v>683</v>
      </c>
      <c r="F24" s="1151" t="s">
        <v>683</v>
      </c>
      <c r="G24" s="1151" t="s">
        <v>683</v>
      </c>
      <c r="H24" s="1151" t="s">
        <v>683</v>
      </c>
      <c r="I24" s="1151" t="s">
        <v>683</v>
      </c>
      <c r="J24" s="1151" t="s">
        <v>683</v>
      </c>
      <c r="K24" s="1151" t="s">
        <v>683</v>
      </c>
      <c r="L24" s="1151" t="s">
        <v>683</v>
      </c>
      <c r="M24" s="1151" t="s">
        <v>683</v>
      </c>
      <c r="N24" s="1151" t="s">
        <v>683</v>
      </c>
      <c r="O24" s="1152" t="s">
        <v>683</v>
      </c>
      <c r="P24" s="446" t="s">
        <v>682</v>
      </c>
      <c r="Q24" s="2"/>
      <c r="R24" s="2"/>
      <c r="S24" s="2"/>
    </row>
    <row r="25" spans="1:19" s="133" customFormat="1" ht="9.75" customHeight="1">
      <c r="A25" s="443" t="s">
        <v>1231</v>
      </c>
      <c r="B25" s="1142">
        <v>13.8</v>
      </c>
      <c r="C25" s="811">
        <v>0.6</v>
      </c>
      <c r="D25" s="811">
        <v>7.7</v>
      </c>
      <c r="E25" s="811">
        <v>50.7</v>
      </c>
      <c r="F25" s="811">
        <v>53.5</v>
      </c>
      <c r="G25" s="811">
        <v>20.8</v>
      </c>
      <c r="H25" s="811">
        <v>10.3</v>
      </c>
      <c r="I25" s="811">
        <v>6.8</v>
      </c>
      <c r="J25" s="811">
        <v>4.3</v>
      </c>
      <c r="K25" s="811">
        <v>3.3</v>
      </c>
      <c r="L25" s="811">
        <v>1.9</v>
      </c>
      <c r="M25" s="811">
        <v>1.3</v>
      </c>
      <c r="N25" s="811">
        <v>0.4</v>
      </c>
      <c r="O25" s="1143">
        <v>0.3</v>
      </c>
      <c r="P25" s="446" t="s">
        <v>1233</v>
      </c>
      <c r="Q25" s="2"/>
      <c r="R25" s="2"/>
      <c r="S25" s="2"/>
    </row>
    <row r="26" spans="1:19" s="133" customFormat="1" ht="9.75" customHeight="1">
      <c r="A26" s="443" t="s">
        <v>1232</v>
      </c>
      <c r="B26" s="1142">
        <v>12.1</v>
      </c>
      <c r="C26" s="811">
        <v>2.1</v>
      </c>
      <c r="D26" s="811">
        <v>21.5</v>
      </c>
      <c r="E26" s="811">
        <v>74.2</v>
      </c>
      <c r="F26" s="811">
        <v>37.9</v>
      </c>
      <c r="G26" s="811">
        <v>12.9</v>
      </c>
      <c r="H26" s="811">
        <v>6.7</v>
      </c>
      <c r="I26" s="811">
        <v>5.1</v>
      </c>
      <c r="J26" s="811">
        <v>3.7</v>
      </c>
      <c r="K26" s="811">
        <v>1.9</v>
      </c>
      <c r="L26" s="811">
        <v>0.9</v>
      </c>
      <c r="M26" s="811">
        <v>0.4</v>
      </c>
      <c r="N26" s="811">
        <v>0.1</v>
      </c>
      <c r="O26" s="1143">
        <v>0</v>
      </c>
      <c r="P26" s="446" t="s">
        <v>1234</v>
      </c>
      <c r="Q26" s="2"/>
      <c r="R26" s="2"/>
      <c r="S26" s="2"/>
    </row>
    <row r="27" spans="1:19" s="133" customFormat="1" ht="9.75" customHeight="1">
      <c r="A27" s="446">
        <v>2015</v>
      </c>
      <c r="B27" s="1150" t="s">
        <v>683</v>
      </c>
      <c r="C27" s="1151" t="s">
        <v>683</v>
      </c>
      <c r="D27" s="1151" t="s">
        <v>683</v>
      </c>
      <c r="E27" s="1151" t="s">
        <v>683</v>
      </c>
      <c r="F27" s="1151" t="s">
        <v>683</v>
      </c>
      <c r="G27" s="1151" t="s">
        <v>683</v>
      </c>
      <c r="H27" s="1151" t="s">
        <v>683</v>
      </c>
      <c r="I27" s="1151" t="s">
        <v>683</v>
      </c>
      <c r="J27" s="1151" t="s">
        <v>683</v>
      </c>
      <c r="K27" s="1151" t="s">
        <v>683</v>
      </c>
      <c r="L27" s="1151" t="s">
        <v>683</v>
      </c>
      <c r="M27" s="1151" t="s">
        <v>683</v>
      </c>
      <c r="N27" s="1151" t="s">
        <v>683</v>
      </c>
      <c r="O27" s="1152" t="s">
        <v>683</v>
      </c>
      <c r="P27" s="446">
        <v>2015</v>
      </c>
      <c r="Q27" s="2"/>
      <c r="R27" s="2"/>
      <c r="S27" s="2"/>
    </row>
    <row r="28" spans="1:19" s="133" customFormat="1" ht="9.75" customHeight="1">
      <c r="A28" s="443" t="s">
        <v>1606</v>
      </c>
      <c r="B28" s="1142">
        <v>13.9</v>
      </c>
      <c r="C28" s="811">
        <v>1</v>
      </c>
      <c r="D28" s="811">
        <v>7.9</v>
      </c>
      <c r="E28" s="811">
        <v>50.4</v>
      </c>
      <c r="F28" s="811">
        <v>54.7</v>
      </c>
      <c r="G28" s="811">
        <v>22.9</v>
      </c>
      <c r="H28" s="811">
        <v>10.8</v>
      </c>
      <c r="I28" s="811">
        <v>6.5</v>
      </c>
      <c r="J28" s="811">
        <v>5</v>
      </c>
      <c r="K28" s="811">
        <v>3.2</v>
      </c>
      <c r="L28" s="811">
        <v>2.8</v>
      </c>
      <c r="M28" s="811">
        <v>1.4</v>
      </c>
      <c r="N28" s="811">
        <v>0.7</v>
      </c>
      <c r="O28" s="1143">
        <v>0.5</v>
      </c>
      <c r="P28" s="446" t="s">
        <v>1607</v>
      </c>
      <c r="Q28" s="2"/>
      <c r="R28" s="2"/>
      <c r="S28" s="2"/>
    </row>
    <row r="29" spans="1:19" s="133" customFormat="1" ht="9.75" customHeight="1">
      <c r="A29" s="443" t="s">
        <v>1608</v>
      </c>
      <c r="B29" s="1142">
        <v>12.4</v>
      </c>
      <c r="C29" s="811">
        <v>2.4</v>
      </c>
      <c r="D29" s="811">
        <v>21.3</v>
      </c>
      <c r="E29" s="811">
        <v>75.9</v>
      </c>
      <c r="F29" s="811">
        <v>41.2</v>
      </c>
      <c r="G29" s="811">
        <v>13.7</v>
      </c>
      <c r="H29" s="811">
        <v>7.3</v>
      </c>
      <c r="I29" s="811">
        <v>5.6</v>
      </c>
      <c r="J29" s="811">
        <v>3.8</v>
      </c>
      <c r="K29" s="811">
        <v>2.2</v>
      </c>
      <c r="L29" s="811">
        <v>1.2</v>
      </c>
      <c r="M29" s="811">
        <v>0.4</v>
      </c>
      <c r="N29" s="811">
        <v>0.3</v>
      </c>
      <c r="O29" s="1143">
        <v>0.1</v>
      </c>
      <c r="P29" s="446" t="s">
        <v>1609</v>
      </c>
      <c r="Q29" s="2"/>
      <c r="R29" s="2"/>
      <c r="S29" s="2"/>
    </row>
    <row r="30" spans="1:19" s="133" customFormat="1" ht="9.75" customHeight="1">
      <c r="A30" s="1153">
        <v>2016</v>
      </c>
      <c r="B30" s="1154" t="s">
        <v>683</v>
      </c>
      <c r="C30" s="1155" t="s">
        <v>683</v>
      </c>
      <c r="D30" s="1155" t="s">
        <v>683</v>
      </c>
      <c r="E30" s="1155" t="s">
        <v>683</v>
      </c>
      <c r="F30" s="1155" t="s">
        <v>683</v>
      </c>
      <c r="G30" s="1155" t="s">
        <v>683</v>
      </c>
      <c r="H30" s="1155" t="s">
        <v>683</v>
      </c>
      <c r="I30" s="1156" t="s">
        <v>683</v>
      </c>
      <c r="J30" s="1156" t="s">
        <v>683</v>
      </c>
      <c r="K30" s="1156" t="s">
        <v>683</v>
      </c>
      <c r="L30" s="1156" t="s">
        <v>683</v>
      </c>
      <c r="M30" s="1156" t="s">
        <v>683</v>
      </c>
      <c r="N30" s="1156" t="s">
        <v>683</v>
      </c>
      <c r="O30" s="1157" t="s">
        <v>683</v>
      </c>
      <c r="P30" s="1153">
        <v>2016</v>
      </c>
      <c r="Q30" s="2"/>
      <c r="R30" s="2"/>
      <c r="S30" s="2"/>
    </row>
    <row r="31" spans="1:19" s="133" customFormat="1" ht="9.75" customHeight="1">
      <c r="A31" s="799" t="s">
        <v>1231</v>
      </c>
      <c r="B31" s="1158">
        <v>13.1</v>
      </c>
      <c r="C31" s="1159">
        <v>0.7</v>
      </c>
      <c r="D31" s="1159">
        <v>7</v>
      </c>
      <c r="E31" s="1159">
        <v>45.9</v>
      </c>
      <c r="F31" s="1159">
        <v>55.5</v>
      </c>
      <c r="G31" s="1159">
        <v>21.6</v>
      </c>
      <c r="H31" s="1159">
        <v>10.6</v>
      </c>
      <c r="I31" s="1159">
        <v>6.7</v>
      </c>
      <c r="J31" s="1159">
        <v>5.4</v>
      </c>
      <c r="K31" s="1159">
        <v>3.7</v>
      </c>
      <c r="L31" s="1159">
        <v>1.7</v>
      </c>
      <c r="M31" s="1159">
        <v>1.3</v>
      </c>
      <c r="N31" s="1159">
        <v>0.7</v>
      </c>
      <c r="O31" s="1160">
        <v>0.2</v>
      </c>
      <c r="P31" s="106" t="s">
        <v>1233</v>
      </c>
      <c r="Q31" s="2"/>
      <c r="R31" s="2"/>
      <c r="S31" s="2"/>
    </row>
    <row r="32" spans="1:19" s="133" customFormat="1" ht="9.75" customHeight="1">
      <c r="A32" s="799" t="s">
        <v>1232</v>
      </c>
      <c r="B32" s="1158">
        <v>11.6</v>
      </c>
      <c r="C32" s="1159">
        <v>1.9</v>
      </c>
      <c r="D32" s="1159">
        <v>19.4</v>
      </c>
      <c r="E32" s="1159">
        <v>71</v>
      </c>
      <c r="F32" s="1159">
        <v>39.8</v>
      </c>
      <c r="G32" s="1159">
        <v>13.3</v>
      </c>
      <c r="H32" s="1159">
        <v>6.7</v>
      </c>
      <c r="I32" s="1159">
        <v>5.8</v>
      </c>
      <c r="J32" s="1159">
        <v>4.4</v>
      </c>
      <c r="K32" s="1159">
        <v>2.2</v>
      </c>
      <c r="L32" s="1159">
        <v>1</v>
      </c>
      <c r="M32" s="1159">
        <v>0.3</v>
      </c>
      <c r="N32" s="1159">
        <v>0.2</v>
      </c>
      <c r="O32" s="1160">
        <v>0.1</v>
      </c>
      <c r="P32" s="106" t="s">
        <v>1234</v>
      </c>
      <c r="Q32" s="2"/>
      <c r="R32" s="2"/>
      <c r="S32" s="2"/>
    </row>
    <row r="33" spans="1:19" ht="4.5" customHeight="1" thickBot="1">
      <c r="A33" s="1161"/>
      <c r="B33" s="1162"/>
      <c r="C33" s="1163"/>
      <c r="D33" s="101"/>
      <c r="E33" s="101"/>
      <c r="F33" s="101"/>
      <c r="G33" s="101"/>
      <c r="H33" s="37"/>
      <c r="I33" s="101"/>
      <c r="J33" s="101"/>
      <c r="K33" s="101"/>
      <c r="L33" s="101"/>
      <c r="M33" s="101"/>
      <c r="N33" s="101"/>
      <c r="O33" s="1164"/>
      <c r="P33" s="1161"/>
      <c r="Q33" s="236"/>
      <c r="R33" s="236"/>
      <c r="S33" s="236"/>
    </row>
    <row r="34" spans="1:19" ht="25.5" customHeight="1" thickTop="1">
      <c r="A34" s="446"/>
      <c r="B34" s="1165"/>
      <c r="C34" s="1166"/>
      <c r="D34" s="1165"/>
      <c r="E34" s="1165"/>
      <c r="F34" s="1165"/>
      <c r="G34" s="1165"/>
      <c r="H34" s="2"/>
      <c r="I34" s="1165"/>
      <c r="J34" s="1165"/>
      <c r="K34" s="1165"/>
      <c r="L34" s="1165"/>
      <c r="M34" s="1165"/>
      <c r="N34" s="1165"/>
      <c r="O34" s="1165"/>
      <c r="P34" s="446"/>
      <c r="Q34" s="236"/>
      <c r="R34" s="236"/>
      <c r="S34" s="236"/>
    </row>
    <row r="35" spans="1:16" s="848" customFormat="1" ht="21.75" customHeight="1">
      <c r="A35" s="1301" t="s">
        <v>1319</v>
      </c>
      <c r="B35" s="1301"/>
      <c r="C35" s="1301"/>
      <c r="D35" s="1301"/>
      <c r="E35" s="1301"/>
      <c r="F35" s="1301"/>
      <c r="G35" s="1301"/>
      <c r="H35" s="1301"/>
      <c r="I35" s="1301" t="s">
        <v>302</v>
      </c>
      <c r="J35" s="1301"/>
      <c r="K35" s="1301"/>
      <c r="L35" s="1301"/>
      <c r="M35" s="1301"/>
      <c r="N35" s="1301"/>
      <c r="O35" s="1301"/>
      <c r="P35" s="1301"/>
    </row>
    <row r="36" spans="1:16" s="848" customFormat="1" ht="10.5" customHeight="1">
      <c r="A36" s="437"/>
      <c r="B36" s="437"/>
      <c r="C36" s="437"/>
      <c r="D36" s="437"/>
      <c r="E36" s="437"/>
      <c r="F36" s="437"/>
      <c r="G36" s="437"/>
      <c r="H36" s="437"/>
      <c r="I36" s="437"/>
      <c r="J36" s="1136"/>
      <c r="K36" s="1137"/>
      <c r="L36" s="483"/>
      <c r="M36" s="483"/>
      <c r="N36" s="483"/>
      <c r="O36" s="483"/>
      <c r="P36" s="483"/>
    </row>
    <row r="37" spans="1:16" s="133" customFormat="1" ht="12.75" customHeight="1" thickBot="1">
      <c r="A37" s="1405" t="s">
        <v>549</v>
      </c>
      <c r="B37" s="1405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438" t="s">
        <v>9</v>
      </c>
      <c r="O37" s="1438"/>
      <c r="P37" s="1438"/>
    </row>
    <row r="38" spans="1:19" ht="12" customHeight="1" thickTop="1">
      <c r="A38" s="1437" t="s">
        <v>1865</v>
      </c>
      <c r="B38" s="495" t="s">
        <v>1880</v>
      </c>
      <c r="C38" s="495" t="s">
        <v>1881</v>
      </c>
      <c r="D38" s="495" t="s">
        <v>1868</v>
      </c>
      <c r="E38" s="495" t="s">
        <v>1869</v>
      </c>
      <c r="F38" s="495" t="s">
        <v>1870</v>
      </c>
      <c r="G38" s="495" t="s">
        <v>1871</v>
      </c>
      <c r="H38" s="495" t="s">
        <v>1872</v>
      </c>
      <c r="I38" s="495" t="s">
        <v>1873</v>
      </c>
      <c r="J38" s="495" t="s">
        <v>1874</v>
      </c>
      <c r="K38" s="495" t="s">
        <v>1875</v>
      </c>
      <c r="L38" s="495" t="s">
        <v>1876</v>
      </c>
      <c r="M38" s="495" t="s">
        <v>1877</v>
      </c>
      <c r="N38" s="495" t="s">
        <v>1878</v>
      </c>
      <c r="O38" s="495" t="s">
        <v>1879</v>
      </c>
      <c r="P38" s="1367" t="s">
        <v>121</v>
      </c>
      <c r="Q38" s="236"/>
      <c r="R38" s="236"/>
      <c r="S38" s="236"/>
    </row>
    <row r="39" spans="1:19" ht="12" customHeight="1">
      <c r="A39" s="1375"/>
      <c r="B39" s="495" t="s">
        <v>1215</v>
      </c>
      <c r="C39" s="495" t="s">
        <v>1216</v>
      </c>
      <c r="D39" s="495" t="s">
        <v>1217</v>
      </c>
      <c r="E39" s="495" t="s">
        <v>1218</v>
      </c>
      <c r="F39" s="495" t="s">
        <v>1219</v>
      </c>
      <c r="G39" s="495" t="s">
        <v>1220</v>
      </c>
      <c r="H39" s="495" t="s">
        <v>1221</v>
      </c>
      <c r="I39" s="495" t="s">
        <v>1222</v>
      </c>
      <c r="J39" s="495" t="s">
        <v>1223</v>
      </c>
      <c r="K39" s="495" t="s">
        <v>1224</v>
      </c>
      <c r="L39" s="495" t="s">
        <v>1225</v>
      </c>
      <c r="M39" s="495" t="s">
        <v>1226</v>
      </c>
      <c r="N39" s="495" t="s">
        <v>1227</v>
      </c>
      <c r="O39" s="495" t="s">
        <v>1228</v>
      </c>
      <c r="P39" s="1370"/>
      <c r="Q39" s="236"/>
      <c r="R39" s="236"/>
      <c r="S39" s="236"/>
    </row>
    <row r="40" spans="1:19" ht="12" customHeight="1">
      <c r="A40" s="1376"/>
      <c r="B40" s="414" t="s">
        <v>1235</v>
      </c>
      <c r="C40" s="414" t="s">
        <v>550</v>
      </c>
      <c r="D40" s="414" t="s">
        <v>550</v>
      </c>
      <c r="E40" s="414" t="s">
        <v>550</v>
      </c>
      <c r="F40" s="414" t="s">
        <v>550</v>
      </c>
      <c r="G40" s="414" t="s">
        <v>550</v>
      </c>
      <c r="H40" s="414" t="s">
        <v>550</v>
      </c>
      <c r="I40" s="414" t="s">
        <v>550</v>
      </c>
      <c r="J40" s="414" t="s">
        <v>550</v>
      </c>
      <c r="K40" s="414" t="s">
        <v>550</v>
      </c>
      <c r="L40" s="414" t="s">
        <v>550</v>
      </c>
      <c r="M40" s="414" t="s">
        <v>550</v>
      </c>
      <c r="N40" s="414" t="s">
        <v>550</v>
      </c>
      <c r="O40" s="414" t="s">
        <v>1229</v>
      </c>
      <c r="P40" s="1368"/>
      <c r="Q40" s="236"/>
      <c r="R40" s="236"/>
      <c r="S40" s="236"/>
    </row>
    <row r="41" spans="1:19" s="133" customFormat="1" ht="9.75" customHeight="1" hidden="1">
      <c r="A41" s="1139" t="s">
        <v>817</v>
      </c>
      <c r="B41" s="1140" t="s">
        <v>683</v>
      </c>
      <c r="C41" s="1141" t="s">
        <v>683</v>
      </c>
      <c r="D41" s="1141" t="s">
        <v>683</v>
      </c>
      <c r="E41" s="1141" t="s">
        <v>683</v>
      </c>
      <c r="F41" s="1141" t="s">
        <v>683</v>
      </c>
      <c r="G41" s="1141" t="s">
        <v>683</v>
      </c>
      <c r="H41" s="1141" t="s">
        <v>683</v>
      </c>
      <c r="I41" s="1141" t="s">
        <v>683</v>
      </c>
      <c r="J41" s="1141" t="s">
        <v>683</v>
      </c>
      <c r="K41" s="1141" t="s">
        <v>683</v>
      </c>
      <c r="L41" s="1141" t="s">
        <v>683</v>
      </c>
      <c r="M41" s="1141" t="s">
        <v>683</v>
      </c>
      <c r="N41" s="1141" t="s">
        <v>683</v>
      </c>
      <c r="O41" s="530" t="s">
        <v>683</v>
      </c>
      <c r="P41" s="1139" t="s">
        <v>817</v>
      </c>
      <c r="Q41" s="2"/>
      <c r="R41" s="2"/>
      <c r="S41" s="2"/>
    </row>
    <row r="42" spans="1:19" s="133" customFormat="1" ht="9.75" customHeight="1" hidden="1">
      <c r="A42" s="443" t="s">
        <v>1231</v>
      </c>
      <c r="B42" s="1142">
        <v>6.1</v>
      </c>
      <c r="C42" s="811">
        <v>0.1</v>
      </c>
      <c r="D42" s="811">
        <v>0.9</v>
      </c>
      <c r="E42" s="811">
        <v>3.3</v>
      </c>
      <c r="F42" s="811">
        <v>8.6</v>
      </c>
      <c r="G42" s="811">
        <v>11.3</v>
      </c>
      <c r="H42" s="811">
        <v>12</v>
      </c>
      <c r="I42" s="811">
        <v>11.1</v>
      </c>
      <c r="J42" s="811">
        <v>7.8</v>
      </c>
      <c r="K42" s="811">
        <v>5.5</v>
      </c>
      <c r="L42" s="811">
        <v>3.3</v>
      </c>
      <c r="M42" s="811">
        <v>2.2</v>
      </c>
      <c r="N42" s="811">
        <v>0.8</v>
      </c>
      <c r="O42" s="1143">
        <v>0.6</v>
      </c>
      <c r="P42" s="446" t="s">
        <v>1233</v>
      </c>
      <c r="Q42" s="2"/>
      <c r="R42" s="2"/>
      <c r="S42" s="2"/>
    </row>
    <row r="43" spans="1:19" s="133" customFormat="1" ht="9.75" customHeight="1" hidden="1">
      <c r="A43" s="443" t="s">
        <v>1232</v>
      </c>
      <c r="B43" s="1142">
        <v>5.5</v>
      </c>
      <c r="C43" s="811">
        <v>0.1</v>
      </c>
      <c r="D43" s="811">
        <v>3.2</v>
      </c>
      <c r="E43" s="811">
        <v>8</v>
      </c>
      <c r="F43" s="811">
        <v>12.1</v>
      </c>
      <c r="G43" s="811">
        <v>11.3</v>
      </c>
      <c r="H43" s="811">
        <v>11.5</v>
      </c>
      <c r="I43" s="811">
        <v>8.5</v>
      </c>
      <c r="J43" s="811">
        <v>5</v>
      </c>
      <c r="K43" s="811">
        <v>2.7</v>
      </c>
      <c r="L43" s="811">
        <v>1.4</v>
      </c>
      <c r="M43" s="811">
        <v>0.7</v>
      </c>
      <c r="N43" s="811">
        <v>0.3</v>
      </c>
      <c r="O43" s="1143">
        <v>0.1</v>
      </c>
      <c r="P43" s="446" t="s">
        <v>1234</v>
      </c>
      <c r="Q43" s="2"/>
      <c r="R43" s="2"/>
      <c r="S43" s="2"/>
    </row>
    <row r="44" spans="1:19" s="133" customFormat="1" ht="9.75" customHeight="1">
      <c r="A44" s="1139" t="s">
        <v>1230</v>
      </c>
      <c r="B44" s="450" t="s">
        <v>683</v>
      </c>
      <c r="C44" s="446" t="s">
        <v>683</v>
      </c>
      <c r="D44" s="446" t="s">
        <v>683</v>
      </c>
      <c r="E44" s="446" t="s">
        <v>683</v>
      </c>
      <c r="F44" s="446" t="s">
        <v>683</v>
      </c>
      <c r="G44" s="446" t="s">
        <v>683</v>
      </c>
      <c r="H44" s="446" t="s">
        <v>683</v>
      </c>
      <c r="I44" s="446" t="s">
        <v>683</v>
      </c>
      <c r="J44" s="446" t="s">
        <v>683</v>
      </c>
      <c r="K44" s="446" t="s">
        <v>683</v>
      </c>
      <c r="L44" s="446" t="s">
        <v>683</v>
      </c>
      <c r="M44" s="446" t="s">
        <v>683</v>
      </c>
      <c r="N44" s="446" t="s">
        <v>683</v>
      </c>
      <c r="O44" s="1144" t="s">
        <v>683</v>
      </c>
      <c r="P44" s="1139" t="s">
        <v>1230</v>
      </c>
      <c r="Q44" s="2"/>
      <c r="R44" s="2"/>
      <c r="S44" s="2"/>
    </row>
    <row r="45" spans="1:19" s="133" customFormat="1" ht="9.75" customHeight="1">
      <c r="A45" s="443" t="s">
        <v>1231</v>
      </c>
      <c r="B45" s="1142">
        <v>5.5</v>
      </c>
      <c r="C45" s="811">
        <v>0</v>
      </c>
      <c r="D45" s="811">
        <v>0.7</v>
      </c>
      <c r="E45" s="811">
        <v>3.7</v>
      </c>
      <c r="F45" s="811">
        <v>7.2</v>
      </c>
      <c r="G45" s="811">
        <v>9.8</v>
      </c>
      <c r="H45" s="811">
        <v>11</v>
      </c>
      <c r="I45" s="811">
        <v>10.1</v>
      </c>
      <c r="J45" s="811">
        <v>7.3</v>
      </c>
      <c r="K45" s="811">
        <v>5.3</v>
      </c>
      <c r="L45" s="811">
        <v>3</v>
      </c>
      <c r="M45" s="811">
        <v>1.7</v>
      </c>
      <c r="N45" s="811">
        <v>0.9</v>
      </c>
      <c r="O45" s="1143">
        <v>0.4</v>
      </c>
      <c r="P45" s="446" t="s">
        <v>1233</v>
      </c>
      <c r="Q45" s="2"/>
      <c r="R45" s="2"/>
      <c r="S45" s="2"/>
    </row>
    <row r="46" spans="1:19" s="133" customFormat="1" ht="9.75" customHeight="1">
      <c r="A46" s="443" t="s">
        <v>1232</v>
      </c>
      <c r="B46" s="1142">
        <v>4.9</v>
      </c>
      <c r="C46" s="811">
        <v>0.2</v>
      </c>
      <c r="D46" s="811">
        <v>2.4</v>
      </c>
      <c r="E46" s="811">
        <v>7.5</v>
      </c>
      <c r="F46" s="811">
        <v>10</v>
      </c>
      <c r="G46" s="811">
        <v>10.7</v>
      </c>
      <c r="H46" s="811">
        <v>9.7</v>
      </c>
      <c r="I46" s="811">
        <v>7.8</v>
      </c>
      <c r="J46" s="811">
        <v>5.5</v>
      </c>
      <c r="K46" s="811">
        <v>2.7</v>
      </c>
      <c r="L46" s="811">
        <v>1</v>
      </c>
      <c r="M46" s="811">
        <v>0.8</v>
      </c>
      <c r="N46" s="811">
        <v>0.2</v>
      </c>
      <c r="O46" s="1143">
        <v>0</v>
      </c>
      <c r="P46" s="446" t="s">
        <v>1234</v>
      </c>
      <c r="Q46" s="2"/>
      <c r="R46" s="2"/>
      <c r="S46" s="2"/>
    </row>
    <row r="47" spans="1:19" s="133" customFormat="1" ht="9.75" customHeight="1">
      <c r="A47" s="1139" t="s">
        <v>819</v>
      </c>
      <c r="B47" s="450" t="s">
        <v>683</v>
      </c>
      <c r="C47" s="446" t="s">
        <v>683</v>
      </c>
      <c r="D47" s="446" t="s">
        <v>683</v>
      </c>
      <c r="E47" s="446" t="s">
        <v>683</v>
      </c>
      <c r="F47" s="446" t="s">
        <v>683</v>
      </c>
      <c r="G47" s="446" t="s">
        <v>683</v>
      </c>
      <c r="H47" s="446" t="s">
        <v>683</v>
      </c>
      <c r="I47" s="446" t="s">
        <v>683</v>
      </c>
      <c r="J47" s="446" t="s">
        <v>683</v>
      </c>
      <c r="K47" s="446" t="s">
        <v>683</v>
      </c>
      <c r="L47" s="446" t="s">
        <v>683</v>
      </c>
      <c r="M47" s="446" t="s">
        <v>683</v>
      </c>
      <c r="N47" s="446" t="s">
        <v>683</v>
      </c>
      <c r="O47" s="1144" t="s">
        <v>683</v>
      </c>
      <c r="P47" s="1139" t="s">
        <v>819</v>
      </c>
      <c r="Q47" s="2"/>
      <c r="R47" s="2"/>
      <c r="S47" s="2"/>
    </row>
    <row r="48" spans="1:19" s="133" customFormat="1" ht="9.75" customHeight="1">
      <c r="A48" s="443" t="s">
        <v>1231</v>
      </c>
      <c r="B48" s="1142">
        <v>5.5</v>
      </c>
      <c r="C48" s="811">
        <v>0</v>
      </c>
      <c r="D48" s="811">
        <v>0.7</v>
      </c>
      <c r="E48" s="811">
        <v>3.6</v>
      </c>
      <c r="F48" s="811">
        <v>6.9</v>
      </c>
      <c r="G48" s="811">
        <v>9.8</v>
      </c>
      <c r="H48" s="811">
        <v>10.4</v>
      </c>
      <c r="I48" s="811">
        <v>9.6</v>
      </c>
      <c r="J48" s="811">
        <v>8.1</v>
      </c>
      <c r="K48" s="811">
        <v>5.2</v>
      </c>
      <c r="L48" s="811">
        <v>3.3</v>
      </c>
      <c r="M48" s="811">
        <v>2.1</v>
      </c>
      <c r="N48" s="811">
        <v>1.2</v>
      </c>
      <c r="O48" s="1143">
        <v>0.7</v>
      </c>
      <c r="P48" s="446" t="s">
        <v>1233</v>
      </c>
      <c r="Q48" s="2"/>
      <c r="R48" s="2"/>
      <c r="S48" s="2"/>
    </row>
    <row r="49" spans="1:19" s="133" customFormat="1" ht="9.75" customHeight="1">
      <c r="A49" s="443" t="s">
        <v>1232</v>
      </c>
      <c r="B49" s="1142">
        <v>4.9</v>
      </c>
      <c r="C49" s="811">
        <v>0.2</v>
      </c>
      <c r="D49" s="811">
        <v>2.1</v>
      </c>
      <c r="E49" s="811">
        <v>7.7</v>
      </c>
      <c r="F49" s="811">
        <v>9.3</v>
      </c>
      <c r="G49" s="811">
        <v>11.1</v>
      </c>
      <c r="H49" s="811">
        <v>9.9</v>
      </c>
      <c r="I49" s="811">
        <v>7.9</v>
      </c>
      <c r="J49" s="811">
        <v>5.3</v>
      </c>
      <c r="K49" s="811">
        <v>2.9</v>
      </c>
      <c r="L49" s="811">
        <v>1.6</v>
      </c>
      <c r="M49" s="811">
        <v>0.6</v>
      </c>
      <c r="N49" s="811">
        <v>0.3</v>
      </c>
      <c r="O49" s="1143">
        <v>0.1</v>
      </c>
      <c r="P49" s="446" t="s">
        <v>1234</v>
      </c>
      <c r="Q49" s="2"/>
      <c r="R49" s="2"/>
      <c r="S49" s="2"/>
    </row>
    <row r="50" spans="1:19" s="133" customFormat="1" ht="9.75" customHeight="1">
      <c r="A50" s="1145" t="s">
        <v>820</v>
      </c>
      <c r="B50" s="1146"/>
      <c r="C50" s="1147" t="s">
        <v>683</v>
      </c>
      <c r="D50" s="1147" t="s">
        <v>683</v>
      </c>
      <c r="E50" s="1147" t="s">
        <v>683</v>
      </c>
      <c r="F50" s="1147" t="s">
        <v>683</v>
      </c>
      <c r="G50" s="1147" t="s">
        <v>683</v>
      </c>
      <c r="H50" s="1147" t="s">
        <v>683</v>
      </c>
      <c r="I50" s="1147" t="s">
        <v>683</v>
      </c>
      <c r="J50" s="1147" t="s">
        <v>683</v>
      </c>
      <c r="K50" s="1147" t="s">
        <v>683</v>
      </c>
      <c r="L50" s="1147" t="s">
        <v>683</v>
      </c>
      <c r="M50" s="1147" t="s">
        <v>683</v>
      </c>
      <c r="N50" s="1147" t="s">
        <v>683</v>
      </c>
      <c r="O50" s="1148" t="s">
        <v>683</v>
      </c>
      <c r="P50" s="1145" t="s">
        <v>820</v>
      </c>
      <c r="Q50" s="2"/>
      <c r="R50" s="2"/>
      <c r="S50" s="2"/>
    </row>
    <row r="51" spans="1:19" s="1169" customFormat="1" ht="9.75" customHeight="1">
      <c r="A51" s="443" t="s">
        <v>1231</v>
      </c>
      <c r="B51" s="1142">
        <v>5.5</v>
      </c>
      <c r="C51" s="811">
        <v>0</v>
      </c>
      <c r="D51" s="811">
        <v>0.8</v>
      </c>
      <c r="E51" s="811">
        <v>3.1</v>
      </c>
      <c r="F51" s="811">
        <v>6.7</v>
      </c>
      <c r="G51" s="811">
        <v>9.3</v>
      </c>
      <c r="H51" s="811">
        <v>10.4</v>
      </c>
      <c r="I51" s="811">
        <v>10.6</v>
      </c>
      <c r="J51" s="811">
        <v>8</v>
      </c>
      <c r="K51" s="811">
        <v>5.5</v>
      </c>
      <c r="L51" s="811">
        <v>3.7</v>
      </c>
      <c r="M51" s="811">
        <v>2.2</v>
      </c>
      <c r="N51" s="811">
        <v>1.1</v>
      </c>
      <c r="O51" s="1143">
        <v>0.5</v>
      </c>
      <c r="P51" s="446" t="s">
        <v>1233</v>
      </c>
      <c r="Q51" s="1168"/>
      <c r="R51" s="1168"/>
      <c r="S51" s="1168"/>
    </row>
    <row r="52" spans="1:19" s="133" customFormat="1" ht="9.75" customHeight="1">
      <c r="A52" s="443" t="s">
        <v>1232</v>
      </c>
      <c r="B52" s="1142">
        <v>5</v>
      </c>
      <c r="C52" s="811">
        <v>0.1</v>
      </c>
      <c r="D52" s="811">
        <v>2.3</v>
      </c>
      <c r="E52" s="811">
        <v>7.2</v>
      </c>
      <c r="F52" s="811">
        <v>9.9</v>
      </c>
      <c r="G52" s="811">
        <v>10.2</v>
      </c>
      <c r="H52" s="811">
        <v>10.5</v>
      </c>
      <c r="I52" s="811">
        <v>8.3</v>
      </c>
      <c r="J52" s="811">
        <v>5.6</v>
      </c>
      <c r="K52" s="811">
        <v>3.1</v>
      </c>
      <c r="L52" s="811">
        <v>1.7</v>
      </c>
      <c r="M52" s="811">
        <v>0.9</v>
      </c>
      <c r="N52" s="811">
        <v>0.4</v>
      </c>
      <c r="O52" s="1143">
        <v>0</v>
      </c>
      <c r="P52" s="446" t="s">
        <v>1234</v>
      </c>
      <c r="Q52" s="2"/>
      <c r="R52" s="2"/>
      <c r="S52" s="2"/>
    </row>
    <row r="53" spans="1:19" s="133" customFormat="1" ht="9.75" customHeight="1">
      <c r="A53" s="446">
        <v>2013</v>
      </c>
      <c r="B53" s="1150"/>
      <c r="C53" s="1151"/>
      <c r="D53" s="1151"/>
      <c r="E53" s="1151"/>
      <c r="F53" s="1151"/>
      <c r="G53" s="1151"/>
      <c r="H53" s="1151"/>
      <c r="I53" s="1151"/>
      <c r="J53" s="1151"/>
      <c r="K53" s="1151"/>
      <c r="L53" s="1151"/>
      <c r="M53" s="1151"/>
      <c r="N53" s="1151"/>
      <c r="O53" s="1152"/>
      <c r="P53" s="446">
        <v>2013</v>
      </c>
      <c r="Q53" s="2"/>
      <c r="R53" s="2"/>
      <c r="S53" s="2"/>
    </row>
    <row r="54" spans="1:19" s="133" customFormat="1" ht="9.75" customHeight="1">
      <c r="A54" s="443" t="s">
        <v>1231</v>
      </c>
      <c r="B54" s="1142">
        <v>5.6</v>
      </c>
      <c r="C54" s="811">
        <v>0</v>
      </c>
      <c r="D54" s="811">
        <v>0.7</v>
      </c>
      <c r="E54" s="811">
        <v>3.1</v>
      </c>
      <c r="F54" s="811">
        <v>6.6</v>
      </c>
      <c r="G54" s="811">
        <v>8.6</v>
      </c>
      <c r="H54" s="811">
        <v>10.7</v>
      </c>
      <c r="I54" s="811">
        <v>10.7</v>
      </c>
      <c r="J54" s="811">
        <v>8.7</v>
      </c>
      <c r="K54" s="811">
        <v>5.6</v>
      </c>
      <c r="L54" s="811">
        <v>3.4</v>
      </c>
      <c r="M54" s="811">
        <v>2.7</v>
      </c>
      <c r="N54" s="811">
        <v>1.6</v>
      </c>
      <c r="O54" s="1143">
        <v>0.7</v>
      </c>
      <c r="P54" s="446" t="s">
        <v>1233</v>
      </c>
      <c r="Q54" s="2"/>
      <c r="R54" s="2"/>
      <c r="S54" s="2"/>
    </row>
    <row r="55" spans="1:19" s="133" customFormat="1" ht="9.75" customHeight="1">
      <c r="A55" s="443" t="s">
        <v>1232</v>
      </c>
      <c r="B55" s="1142">
        <v>5</v>
      </c>
      <c r="C55" s="811">
        <v>0.1</v>
      </c>
      <c r="D55" s="811">
        <v>2.4</v>
      </c>
      <c r="E55" s="811">
        <v>7.1</v>
      </c>
      <c r="F55" s="811">
        <v>9.5</v>
      </c>
      <c r="G55" s="811">
        <v>10.5</v>
      </c>
      <c r="H55" s="811">
        <v>10.4</v>
      </c>
      <c r="I55" s="811">
        <v>9</v>
      </c>
      <c r="J55" s="811">
        <v>5.9</v>
      </c>
      <c r="K55" s="811">
        <v>3.3</v>
      </c>
      <c r="L55" s="811">
        <v>1.5</v>
      </c>
      <c r="M55" s="811">
        <v>1.1</v>
      </c>
      <c r="N55" s="811">
        <v>0.4</v>
      </c>
      <c r="O55" s="1143">
        <v>0.1</v>
      </c>
      <c r="P55" s="446" t="s">
        <v>1234</v>
      </c>
      <c r="Q55" s="2"/>
      <c r="R55" s="2"/>
      <c r="S55" s="2"/>
    </row>
    <row r="56" spans="1:19" s="133" customFormat="1" ht="9.75" customHeight="1">
      <c r="A56" s="446" t="s">
        <v>682</v>
      </c>
      <c r="B56" s="1150"/>
      <c r="C56" s="1151" t="s">
        <v>683</v>
      </c>
      <c r="D56" s="1151" t="s">
        <v>683</v>
      </c>
      <c r="E56" s="1151" t="s">
        <v>683</v>
      </c>
      <c r="F56" s="1151" t="s">
        <v>683</v>
      </c>
      <c r="G56" s="1151" t="s">
        <v>683</v>
      </c>
      <c r="H56" s="1151" t="s">
        <v>683</v>
      </c>
      <c r="I56" s="1151" t="s">
        <v>683</v>
      </c>
      <c r="J56" s="1151" t="s">
        <v>683</v>
      </c>
      <c r="K56" s="1151" t="s">
        <v>683</v>
      </c>
      <c r="L56" s="1151" t="s">
        <v>683</v>
      </c>
      <c r="M56" s="1151" t="s">
        <v>683</v>
      </c>
      <c r="N56" s="1151" t="s">
        <v>683</v>
      </c>
      <c r="O56" s="1152" t="s">
        <v>683</v>
      </c>
      <c r="P56" s="446" t="s">
        <v>682</v>
      </c>
      <c r="Q56" s="2"/>
      <c r="R56" s="2"/>
      <c r="S56" s="2"/>
    </row>
    <row r="57" spans="1:19" s="133" customFormat="1" ht="9.75" customHeight="1">
      <c r="A57" s="443" t="s">
        <v>1231</v>
      </c>
      <c r="B57" s="1142">
        <v>5.6</v>
      </c>
      <c r="C57" s="811">
        <v>0</v>
      </c>
      <c r="D57" s="811">
        <v>0.8</v>
      </c>
      <c r="E57" s="811">
        <v>3.4</v>
      </c>
      <c r="F57" s="811">
        <v>6.8</v>
      </c>
      <c r="G57" s="811">
        <v>9.3</v>
      </c>
      <c r="H57" s="811">
        <v>10.6</v>
      </c>
      <c r="I57" s="811">
        <v>10.9</v>
      </c>
      <c r="J57" s="811">
        <v>7.8</v>
      </c>
      <c r="K57" s="811">
        <v>5.7</v>
      </c>
      <c r="L57" s="811">
        <v>3.6</v>
      </c>
      <c r="M57" s="811">
        <v>2.7</v>
      </c>
      <c r="N57" s="811">
        <v>1.7</v>
      </c>
      <c r="O57" s="1143">
        <v>0.6</v>
      </c>
      <c r="P57" s="446" t="s">
        <v>1233</v>
      </c>
      <c r="Q57" s="2"/>
      <c r="R57" s="2"/>
      <c r="S57" s="2"/>
    </row>
    <row r="58" spans="1:19" s="133" customFormat="1" ht="9.75" customHeight="1">
      <c r="A58" s="443" t="s">
        <v>1232</v>
      </c>
      <c r="B58" s="1142">
        <v>5</v>
      </c>
      <c r="C58" s="811">
        <v>0.1</v>
      </c>
      <c r="D58" s="811">
        <v>2</v>
      </c>
      <c r="E58" s="811">
        <v>7.3</v>
      </c>
      <c r="F58" s="811">
        <v>9.9</v>
      </c>
      <c r="G58" s="811">
        <v>10.2</v>
      </c>
      <c r="H58" s="811">
        <v>10.2</v>
      </c>
      <c r="I58" s="811">
        <v>8.8</v>
      </c>
      <c r="J58" s="811">
        <v>5.7</v>
      </c>
      <c r="K58" s="811">
        <v>3.7</v>
      </c>
      <c r="L58" s="811">
        <v>1.7</v>
      </c>
      <c r="M58" s="811">
        <v>1</v>
      </c>
      <c r="N58" s="811">
        <v>0.4</v>
      </c>
      <c r="O58" s="1143">
        <v>0.1</v>
      </c>
      <c r="P58" s="446" t="s">
        <v>1234</v>
      </c>
      <c r="Q58" s="2"/>
      <c r="R58" s="2"/>
      <c r="S58" s="2"/>
    </row>
    <row r="59" spans="1:19" s="133" customFormat="1" ht="9.75" customHeight="1">
      <c r="A59" s="446">
        <v>2015</v>
      </c>
      <c r="B59" s="1150"/>
      <c r="C59" s="1151" t="s">
        <v>683</v>
      </c>
      <c r="D59" s="1151" t="s">
        <v>683</v>
      </c>
      <c r="E59" s="1151" t="s">
        <v>683</v>
      </c>
      <c r="F59" s="1151" t="s">
        <v>683</v>
      </c>
      <c r="G59" s="1151" t="s">
        <v>683</v>
      </c>
      <c r="H59" s="1151" t="s">
        <v>683</v>
      </c>
      <c r="I59" s="1151" t="s">
        <v>683</v>
      </c>
      <c r="J59" s="1151" t="s">
        <v>683</v>
      </c>
      <c r="K59" s="1151" t="s">
        <v>683</v>
      </c>
      <c r="L59" s="1151" t="s">
        <v>683</v>
      </c>
      <c r="M59" s="1151" t="s">
        <v>683</v>
      </c>
      <c r="N59" s="1151" t="s">
        <v>683</v>
      </c>
      <c r="O59" s="1152" t="s">
        <v>683</v>
      </c>
      <c r="P59" s="446">
        <v>2015</v>
      </c>
      <c r="Q59" s="2"/>
      <c r="R59" s="2"/>
      <c r="S59" s="2"/>
    </row>
    <row r="60" spans="1:19" s="133" customFormat="1" ht="9.75" customHeight="1">
      <c r="A60" s="443" t="s">
        <v>1606</v>
      </c>
      <c r="B60" s="1142">
        <v>5.3</v>
      </c>
      <c r="C60" s="811">
        <v>0</v>
      </c>
      <c r="D60" s="811">
        <v>0.7</v>
      </c>
      <c r="E60" s="811">
        <v>2.8</v>
      </c>
      <c r="F60" s="811">
        <v>6.1</v>
      </c>
      <c r="G60" s="811">
        <v>8.4</v>
      </c>
      <c r="H60" s="811">
        <v>9.9</v>
      </c>
      <c r="I60" s="811">
        <v>9.9</v>
      </c>
      <c r="J60" s="811">
        <v>8.2</v>
      </c>
      <c r="K60" s="811">
        <v>5.8</v>
      </c>
      <c r="L60" s="811">
        <v>4.1</v>
      </c>
      <c r="M60" s="811">
        <v>2.8</v>
      </c>
      <c r="N60" s="811">
        <v>1.7</v>
      </c>
      <c r="O60" s="1143">
        <v>0.8</v>
      </c>
      <c r="P60" s="446" t="s">
        <v>1607</v>
      </c>
      <c r="Q60" s="2"/>
      <c r="R60" s="2"/>
      <c r="S60" s="2"/>
    </row>
    <row r="61" spans="1:19" s="133" customFormat="1" ht="9.75" customHeight="1">
      <c r="A61" s="443" t="s">
        <v>1608</v>
      </c>
      <c r="B61" s="1142">
        <v>4.8</v>
      </c>
      <c r="C61" s="811">
        <v>0.1</v>
      </c>
      <c r="D61" s="811">
        <v>2</v>
      </c>
      <c r="E61" s="811">
        <v>6.2</v>
      </c>
      <c r="F61" s="811">
        <v>9.9</v>
      </c>
      <c r="G61" s="811">
        <v>10.2</v>
      </c>
      <c r="H61" s="811">
        <v>9.4</v>
      </c>
      <c r="I61" s="811">
        <v>8.7</v>
      </c>
      <c r="J61" s="811">
        <v>6.1</v>
      </c>
      <c r="K61" s="811">
        <v>3.5</v>
      </c>
      <c r="L61" s="811">
        <v>2.3</v>
      </c>
      <c r="M61" s="811">
        <v>1.2</v>
      </c>
      <c r="N61" s="811">
        <v>0.3</v>
      </c>
      <c r="O61" s="1143">
        <v>0.1</v>
      </c>
      <c r="P61" s="446" t="s">
        <v>1609</v>
      </c>
      <c r="Q61" s="2"/>
      <c r="R61" s="2"/>
      <c r="S61" s="2"/>
    </row>
    <row r="62" spans="1:19" s="133" customFormat="1" ht="9.75" customHeight="1">
      <c r="A62" s="1153">
        <v>2016</v>
      </c>
      <c r="B62" s="1170"/>
      <c r="C62" s="1156" t="s">
        <v>683</v>
      </c>
      <c r="D62" s="1156" t="s">
        <v>683</v>
      </c>
      <c r="E62" s="1156" t="s">
        <v>683</v>
      </c>
      <c r="F62" s="1156" t="s">
        <v>683</v>
      </c>
      <c r="G62" s="1156" t="s">
        <v>683</v>
      </c>
      <c r="H62" s="1156" t="s">
        <v>683</v>
      </c>
      <c r="I62" s="1155" t="s">
        <v>683</v>
      </c>
      <c r="J62" s="1155" t="s">
        <v>683</v>
      </c>
      <c r="K62" s="1155" t="s">
        <v>683</v>
      </c>
      <c r="L62" s="1155" t="s">
        <v>683</v>
      </c>
      <c r="M62" s="1155" t="s">
        <v>683</v>
      </c>
      <c r="N62" s="1155" t="s">
        <v>683</v>
      </c>
      <c r="O62" s="1171" t="s">
        <v>683</v>
      </c>
      <c r="P62" s="1153">
        <v>2016</v>
      </c>
      <c r="Q62" s="2"/>
      <c r="R62" s="2"/>
      <c r="S62" s="2"/>
    </row>
    <row r="63" spans="1:19" s="133" customFormat="1" ht="9.75" customHeight="1">
      <c r="A63" s="799" t="s">
        <v>1231</v>
      </c>
      <c r="B63" s="1158">
        <v>5.2</v>
      </c>
      <c r="C63" s="1159">
        <v>0</v>
      </c>
      <c r="D63" s="1159">
        <v>0.9</v>
      </c>
      <c r="E63" s="1159">
        <v>2.6</v>
      </c>
      <c r="F63" s="1159">
        <v>6.7</v>
      </c>
      <c r="G63" s="1159">
        <v>8.5</v>
      </c>
      <c r="H63" s="1159">
        <v>9.4</v>
      </c>
      <c r="I63" s="1159">
        <v>9.5</v>
      </c>
      <c r="J63" s="1159">
        <v>8.1</v>
      </c>
      <c r="K63" s="1159">
        <v>5.6</v>
      </c>
      <c r="L63" s="1159">
        <v>3.8</v>
      </c>
      <c r="M63" s="1159">
        <v>2.9</v>
      </c>
      <c r="N63" s="1159">
        <v>1.6</v>
      </c>
      <c r="O63" s="1160">
        <v>0.7</v>
      </c>
      <c r="P63" s="1153" t="s">
        <v>1233</v>
      </c>
      <c r="Q63" s="2"/>
      <c r="R63" s="2"/>
      <c r="S63" s="2"/>
    </row>
    <row r="64" spans="1:19" s="133" customFormat="1" ht="9.75" customHeight="1">
      <c r="A64" s="799" t="s">
        <v>1232</v>
      </c>
      <c r="B64" s="1158">
        <v>4.8</v>
      </c>
      <c r="C64" s="1159">
        <v>0.1</v>
      </c>
      <c r="D64" s="1159">
        <v>2.3</v>
      </c>
      <c r="E64" s="1159">
        <v>7.2</v>
      </c>
      <c r="F64" s="1159">
        <v>9.3</v>
      </c>
      <c r="G64" s="1159">
        <v>10.1</v>
      </c>
      <c r="H64" s="1159">
        <v>9.5</v>
      </c>
      <c r="I64" s="1159">
        <v>8.6</v>
      </c>
      <c r="J64" s="1159">
        <v>6</v>
      </c>
      <c r="K64" s="1159">
        <v>3.5</v>
      </c>
      <c r="L64" s="1159">
        <v>2</v>
      </c>
      <c r="M64" s="1159">
        <v>1.1</v>
      </c>
      <c r="N64" s="1159">
        <v>0.4</v>
      </c>
      <c r="O64" s="1160">
        <v>0.1</v>
      </c>
      <c r="P64" s="1153" t="s">
        <v>1234</v>
      </c>
      <c r="Q64" s="2"/>
      <c r="R64" s="2"/>
      <c r="S64" s="2"/>
    </row>
    <row r="65" spans="1:19" ht="4.5" customHeight="1" thickBot="1">
      <c r="A65" s="1172"/>
      <c r="B65" s="1173"/>
      <c r="C65" s="1174"/>
      <c r="D65" s="1175"/>
      <c r="E65" s="1175"/>
      <c r="F65" s="1175"/>
      <c r="G65" s="1175"/>
      <c r="H65" s="1175"/>
      <c r="I65" s="1175"/>
      <c r="J65" s="1175"/>
      <c r="K65" s="1175"/>
      <c r="L65" s="1175"/>
      <c r="M65" s="1175"/>
      <c r="N65" s="1175"/>
      <c r="O65" s="1176"/>
      <c r="P65" s="1177"/>
      <c r="Q65" s="236"/>
      <c r="R65" s="236"/>
      <c r="S65" s="236"/>
    </row>
    <row r="66" spans="1:19" ht="9.75" customHeight="1" thickTop="1">
      <c r="A66" s="443"/>
      <c r="B66" s="1178"/>
      <c r="C66" s="1179"/>
      <c r="D66" s="1178"/>
      <c r="E66" s="1178"/>
      <c r="F66" s="1178"/>
      <c r="G66" s="1178"/>
      <c r="H66" s="1178"/>
      <c r="I66" s="1178"/>
      <c r="J66" s="1178"/>
      <c r="K66" s="1178"/>
      <c r="L66" s="1178"/>
      <c r="M66" s="1178"/>
      <c r="N66" s="1178"/>
      <c r="O66" s="1178"/>
      <c r="P66" s="446"/>
      <c r="Q66" s="236"/>
      <c r="R66" s="236"/>
      <c r="S66" s="236"/>
    </row>
    <row r="67" spans="1:19" ht="12" customHeight="1">
      <c r="A67" s="1436" t="s">
        <v>1236</v>
      </c>
      <c r="B67" s="1436"/>
      <c r="C67" s="1436"/>
      <c r="D67" s="1180"/>
      <c r="E67" s="1180"/>
      <c r="F67" s="1180"/>
      <c r="G67" s="1180"/>
      <c r="H67" s="1180"/>
      <c r="I67" s="234" t="s">
        <v>1882</v>
      </c>
      <c r="J67" s="1180"/>
      <c r="K67" s="1180"/>
      <c r="L67" s="1180"/>
      <c r="M67" s="1180"/>
      <c r="N67" s="1180"/>
      <c r="O67" s="1178"/>
      <c r="P67" s="446"/>
      <c r="Q67" s="236"/>
      <c r="R67" s="236"/>
      <c r="S67" s="236"/>
    </row>
    <row r="68" spans="16:19" ht="15.75">
      <c r="P68" s="236"/>
      <c r="Q68" s="236"/>
      <c r="R68" s="236"/>
      <c r="S68" s="236"/>
    </row>
    <row r="69" spans="16:19" ht="15.75">
      <c r="P69" s="236"/>
      <c r="Q69" s="236"/>
      <c r="R69" s="236"/>
      <c r="S69" s="236"/>
    </row>
  </sheetData>
  <sheetProtection/>
  <mergeCells count="13">
    <mergeCell ref="A38:A40"/>
    <mergeCell ref="P38:P40"/>
    <mergeCell ref="N37:P37"/>
    <mergeCell ref="I3:P3"/>
    <mergeCell ref="I35:P35"/>
    <mergeCell ref="A3:H3"/>
    <mergeCell ref="A35:H35"/>
    <mergeCell ref="A67:C67"/>
    <mergeCell ref="A6:A8"/>
    <mergeCell ref="P6:P8"/>
    <mergeCell ref="A5:B5"/>
    <mergeCell ref="N5:P5"/>
    <mergeCell ref="A37:B3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</sheetPr>
  <dimension ref="A1:I29"/>
  <sheetViews>
    <sheetView view="pageBreakPreview" zoomScaleNormal="90" zoomScaleSheetLayoutView="100" zoomScalePageLayoutView="0" workbookViewId="0" topLeftCell="A1">
      <selection activeCell="O11" sqref="O11"/>
    </sheetView>
  </sheetViews>
  <sheetFormatPr defaultColWidth="8.88671875" defaultRowHeight="13.5"/>
  <cols>
    <col min="1" max="1" width="8.4453125" style="1181" customWidth="1"/>
    <col min="2" max="2" width="10.77734375" style="1181" customWidth="1"/>
    <col min="3" max="4" width="5.77734375" style="1181" customWidth="1"/>
    <col min="5" max="5" width="6.3359375" style="1181" customWidth="1"/>
    <col min="6" max="7" width="5.77734375" style="1181" customWidth="1"/>
    <col min="8" max="8" width="8.99609375" style="1181" customWidth="1"/>
    <col min="9" max="9" width="9.99609375" style="1181" customWidth="1"/>
    <col min="10" max="16384" width="8.88671875" style="1181" customWidth="1"/>
  </cols>
  <sheetData>
    <row r="1" ht="11.25" customHeight="1">
      <c r="A1" s="121" t="s">
        <v>1922</v>
      </c>
    </row>
    <row r="2" ht="12" customHeight="1"/>
    <row r="3" spans="1:9" s="1182" customFormat="1" ht="21.75" customHeight="1">
      <c r="A3" s="1446" t="s">
        <v>1513</v>
      </c>
      <c r="B3" s="1446"/>
      <c r="C3" s="1446"/>
      <c r="D3" s="1446"/>
      <c r="E3" s="1446"/>
      <c r="F3" s="1446"/>
      <c r="G3" s="1446"/>
      <c r="H3" s="1446"/>
      <c r="I3" s="1446"/>
    </row>
    <row r="4" spans="1:9" ht="12.75" customHeight="1">
      <c r="A4" s="1183"/>
      <c r="B4" s="1183"/>
      <c r="C4" s="1183"/>
      <c r="D4" s="1183"/>
      <c r="E4" s="1183"/>
      <c r="F4" s="1183"/>
      <c r="G4" s="1183"/>
      <c r="H4" s="1183"/>
      <c r="I4" s="1183"/>
    </row>
    <row r="5" spans="1:9" ht="12.75" customHeight="1" thickBot="1">
      <c r="A5" s="1184" t="s">
        <v>655</v>
      </c>
      <c r="B5" s="1185"/>
      <c r="C5" s="1183"/>
      <c r="D5" s="1183"/>
      <c r="E5" s="1183"/>
      <c r="F5" s="1183"/>
      <c r="G5" s="1183"/>
      <c r="H5" s="1183"/>
      <c r="I5" s="1186" t="s">
        <v>304</v>
      </c>
    </row>
    <row r="6" spans="1:9" ht="30" customHeight="1" thickTop="1">
      <c r="A6" s="1441" t="s">
        <v>459</v>
      </c>
      <c r="B6" s="1187" t="s">
        <v>1883</v>
      </c>
      <c r="C6" s="1439" t="s">
        <v>1884</v>
      </c>
      <c r="D6" s="1439"/>
      <c r="E6" s="1439"/>
      <c r="F6" s="1439"/>
      <c r="G6" s="1440"/>
      <c r="H6" s="1188" t="s">
        <v>1885</v>
      </c>
      <c r="I6" s="1188" t="s">
        <v>1163</v>
      </c>
    </row>
    <row r="7" spans="1:9" ht="30" customHeight="1">
      <c r="A7" s="1442"/>
      <c r="B7" s="1189" t="s">
        <v>1341</v>
      </c>
      <c r="C7" s="1190" t="s">
        <v>1886</v>
      </c>
      <c r="D7" s="1191" t="s">
        <v>1887</v>
      </c>
      <c r="E7" s="1191" t="s">
        <v>1888</v>
      </c>
      <c r="F7" s="1191" t="s">
        <v>1889</v>
      </c>
      <c r="G7" s="1192" t="s">
        <v>1890</v>
      </c>
      <c r="H7" s="1193" t="s">
        <v>1322</v>
      </c>
      <c r="I7" s="1193" t="s">
        <v>1238</v>
      </c>
    </row>
    <row r="8" spans="1:9" s="1198" customFormat="1" ht="3" customHeight="1">
      <c r="A8" s="1194"/>
      <c r="B8" s="20"/>
      <c r="C8" s="1195"/>
      <c r="D8" s="1195"/>
      <c r="E8" s="1195"/>
      <c r="F8" s="1195"/>
      <c r="G8" s="1195"/>
      <c r="H8" s="1196"/>
      <c r="I8" s="1197"/>
    </row>
    <row r="9" spans="1:9" s="1203" customFormat="1" ht="27.75" customHeight="1" hidden="1">
      <c r="A9" s="1199">
        <v>2010</v>
      </c>
      <c r="B9" s="1200">
        <v>719767</v>
      </c>
      <c r="C9" s="1201">
        <v>178274</v>
      </c>
      <c r="D9" s="1201">
        <v>38332</v>
      </c>
      <c r="E9" s="1201">
        <v>83319</v>
      </c>
      <c r="F9" s="1201">
        <v>20819</v>
      </c>
      <c r="G9" s="1201">
        <v>35804</v>
      </c>
      <c r="H9" s="1202">
        <v>24.8</v>
      </c>
      <c r="I9" s="1197" t="s">
        <v>1239</v>
      </c>
    </row>
    <row r="10" spans="1:9" s="1203" customFormat="1" ht="29.25" customHeight="1">
      <c r="A10" s="1204">
        <v>2015</v>
      </c>
      <c r="B10" s="1205">
        <v>796109</v>
      </c>
      <c r="C10" s="1206">
        <v>230418</v>
      </c>
      <c r="D10" s="1206">
        <v>52627</v>
      </c>
      <c r="E10" s="1206">
        <v>102121</v>
      </c>
      <c r="F10" s="1206">
        <v>32493</v>
      </c>
      <c r="G10" s="1206">
        <v>43177</v>
      </c>
      <c r="H10" s="1207">
        <v>28.943021621411134</v>
      </c>
      <c r="I10" s="1208" t="s">
        <v>1367</v>
      </c>
    </row>
    <row r="11" spans="1:9" s="464" customFormat="1" ht="29.25" customHeight="1">
      <c r="A11" s="783" t="s">
        <v>513</v>
      </c>
      <c r="B11" s="1200">
        <v>233511</v>
      </c>
      <c r="C11" s="1201">
        <v>67127</v>
      </c>
      <c r="D11" s="1201">
        <v>17126</v>
      </c>
      <c r="E11" s="1201">
        <v>16100</v>
      </c>
      <c r="F11" s="1201">
        <v>11871</v>
      </c>
      <c r="G11" s="1201">
        <v>22030</v>
      </c>
      <c r="H11" s="1202">
        <v>28.746825631340705</v>
      </c>
      <c r="I11" s="808" t="s">
        <v>485</v>
      </c>
    </row>
    <row r="12" spans="1:9" s="464" customFormat="1" ht="29.25" customHeight="1">
      <c r="A12" s="783" t="s">
        <v>514</v>
      </c>
      <c r="B12" s="1200">
        <v>42447</v>
      </c>
      <c r="C12" s="1201">
        <v>12835</v>
      </c>
      <c r="D12" s="1201">
        <v>2331</v>
      </c>
      <c r="E12" s="1201">
        <v>6574</v>
      </c>
      <c r="F12" s="1201">
        <v>1707</v>
      </c>
      <c r="G12" s="1201">
        <v>2223</v>
      </c>
      <c r="H12" s="1202">
        <v>30.237708200815135</v>
      </c>
      <c r="I12" s="808" t="s">
        <v>486</v>
      </c>
    </row>
    <row r="13" spans="1:9" s="464" customFormat="1" ht="29.25" customHeight="1">
      <c r="A13" s="783" t="s">
        <v>515</v>
      </c>
      <c r="B13" s="1200">
        <v>40687</v>
      </c>
      <c r="C13" s="1201">
        <v>12735</v>
      </c>
      <c r="D13" s="1201">
        <v>2922</v>
      </c>
      <c r="E13" s="1201">
        <v>7258</v>
      </c>
      <c r="F13" s="1201">
        <v>1525</v>
      </c>
      <c r="G13" s="1201">
        <v>1030</v>
      </c>
      <c r="H13" s="1202">
        <v>31.29992380858751</v>
      </c>
      <c r="I13" s="808" t="s">
        <v>487</v>
      </c>
    </row>
    <row r="14" spans="1:9" s="464" customFormat="1" ht="29.25" customHeight="1">
      <c r="A14" s="783" t="s">
        <v>516</v>
      </c>
      <c r="B14" s="1200">
        <v>110547</v>
      </c>
      <c r="C14" s="1201">
        <v>29320</v>
      </c>
      <c r="D14" s="1201">
        <v>7792</v>
      </c>
      <c r="E14" s="1201">
        <v>9775</v>
      </c>
      <c r="F14" s="1201">
        <v>5248</v>
      </c>
      <c r="G14" s="1201">
        <v>6505</v>
      </c>
      <c r="H14" s="1202">
        <v>26.522655522085632</v>
      </c>
      <c r="I14" s="808" t="s">
        <v>192</v>
      </c>
    </row>
    <row r="15" spans="1:9" s="464" customFormat="1" ht="29.25" customHeight="1">
      <c r="A15" s="783" t="s">
        <v>517</v>
      </c>
      <c r="B15" s="1200">
        <v>63441</v>
      </c>
      <c r="C15" s="1201">
        <v>17093</v>
      </c>
      <c r="D15" s="1201">
        <v>4327</v>
      </c>
      <c r="E15" s="1201">
        <v>7981</v>
      </c>
      <c r="F15" s="1201">
        <v>2606</v>
      </c>
      <c r="G15" s="1201">
        <v>2179</v>
      </c>
      <c r="H15" s="1202">
        <v>26.943144023580967</v>
      </c>
      <c r="I15" s="808" t="s">
        <v>488</v>
      </c>
    </row>
    <row r="16" spans="1:9" s="464" customFormat="1" ht="29.25" customHeight="1">
      <c r="A16" s="783" t="s">
        <v>1321</v>
      </c>
      <c r="B16" s="1200">
        <v>48004</v>
      </c>
      <c r="C16" s="1201">
        <v>15669</v>
      </c>
      <c r="D16" s="1201">
        <v>3081</v>
      </c>
      <c r="E16" s="1201">
        <v>9024</v>
      </c>
      <c r="F16" s="1201">
        <v>2077</v>
      </c>
      <c r="G16" s="1201">
        <v>1487</v>
      </c>
      <c r="H16" s="1202">
        <v>32.64102991417382</v>
      </c>
      <c r="I16" s="808" t="s">
        <v>62</v>
      </c>
    </row>
    <row r="17" spans="1:9" s="464" customFormat="1" ht="29.25" customHeight="1">
      <c r="A17" s="783" t="s">
        <v>1351</v>
      </c>
      <c r="B17" s="1200">
        <v>13550</v>
      </c>
      <c r="C17" s="1201">
        <v>3977</v>
      </c>
      <c r="D17" s="1201">
        <v>2131</v>
      </c>
      <c r="E17" s="1201">
        <v>918</v>
      </c>
      <c r="F17" s="1201">
        <v>439</v>
      </c>
      <c r="G17" s="1201">
        <v>489</v>
      </c>
      <c r="H17" s="1202">
        <v>29.350553505535053</v>
      </c>
      <c r="I17" s="808" t="s">
        <v>94</v>
      </c>
    </row>
    <row r="18" spans="1:9" s="464" customFormat="1" ht="29.25" customHeight="1">
      <c r="A18" s="783" t="s">
        <v>551</v>
      </c>
      <c r="B18" s="1200">
        <v>62654</v>
      </c>
      <c r="C18" s="1201">
        <v>15018</v>
      </c>
      <c r="D18" s="1201">
        <v>3891</v>
      </c>
      <c r="E18" s="1201">
        <v>7335</v>
      </c>
      <c r="F18" s="1201">
        <v>1792</v>
      </c>
      <c r="G18" s="1201">
        <v>2000</v>
      </c>
      <c r="H18" s="1202">
        <v>23.969738564177867</v>
      </c>
      <c r="I18" s="808" t="s">
        <v>1125</v>
      </c>
    </row>
    <row r="19" spans="1:9" s="464" customFormat="1" ht="29.25" customHeight="1">
      <c r="A19" s="783" t="s">
        <v>520</v>
      </c>
      <c r="B19" s="1200">
        <v>22808</v>
      </c>
      <c r="C19" s="1201">
        <v>7453</v>
      </c>
      <c r="D19" s="1201">
        <v>869</v>
      </c>
      <c r="E19" s="1201">
        <v>4947</v>
      </c>
      <c r="F19" s="1201">
        <v>638</v>
      </c>
      <c r="G19" s="1201">
        <v>999</v>
      </c>
      <c r="H19" s="1202">
        <v>32.677130831287265</v>
      </c>
      <c r="I19" s="808" t="s">
        <v>1124</v>
      </c>
    </row>
    <row r="20" spans="1:9" s="464" customFormat="1" ht="29.25" customHeight="1">
      <c r="A20" s="783" t="s">
        <v>521</v>
      </c>
      <c r="B20" s="1200">
        <v>27840</v>
      </c>
      <c r="C20" s="1201">
        <v>9056</v>
      </c>
      <c r="D20" s="1201">
        <v>1417</v>
      </c>
      <c r="E20" s="1201">
        <v>6675</v>
      </c>
      <c r="F20" s="1201">
        <v>553</v>
      </c>
      <c r="G20" s="1201">
        <v>411</v>
      </c>
      <c r="H20" s="1202">
        <v>32.52873563218391</v>
      </c>
      <c r="I20" s="808" t="s">
        <v>75</v>
      </c>
    </row>
    <row r="21" spans="1:9" s="464" customFormat="1" ht="29.25" customHeight="1">
      <c r="A21" s="783" t="s">
        <v>1237</v>
      </c>
      <c r="B21" s="1200">
        <v>23150</v>
      </c>
      <c r="C21" s="1201">
        <v>7621</v>
      </c>
      <c r="D21" s="1201">
        <v>1012</v>
      </c>
      <c r="E21" s="1201">
        <v>5489</v>
      </c>
      <c r="F21" s="1201">
        <v>722</v>
      </c>
      <c r="G21" s="1201">
        <v>398</v>
      </c>
      <c r="H21" s="1202">
        <v>32.92008639308855</v>
      </c>
      <c r="I21" s="808" t="s">
        <v>424</v>
      </c>
    </row>
    <row r="22" spans="1:9" s="464" customFormat="1" ht="29.25" customHeight="1">
      <c r="A22" s="783" t="s">
        <v>1352</v>
      </c>
      <c r="B22" s="1200">
        <v>13009</v>
      </c>
      <c r="C22" s="1201">
        <v>4123</v>
      </c>
      <c r="D22" s="1201">
        <v>479</v>
      </c>
      <c r="E22" s="1201">
        <v>3217</v>
      </c>
      <c r="F22" s="1201">
        <v>253</v>
      </c>
      <c r="G22" s="1201">
        <v>174</v>
      </c>
      <c r="H22" s="1202">
        <v>31.69344300099931</v>
      </c>
      <c r="I22" s="808" t="s">
        <v>361</v>
      </c>
    </row>
    <row r="23" spans="1:9" s="464" customFormat="1" ht="29.25" customHeight="1">
      <c r="A23" s="783" t="s">
        <v>523</v>
      </c>
      <c r="B23" s="1200">
        <v>36910</v>
      </c>
      <c r="C23" s="1201">
        <v>11079</v>
      </c>
      <c r="D23" s="1201">
        <v>2000</v>
      </c>
      <c r="E23" s="1201">
        <v>5906</v>
      </c>
      <c r="F23" s="1201">
        <v>1247</v>
      </c>
      <c r="G23" s="1201">
        <v>1926</v>
      </c>
      <c r="H23" s="1202">
        <v>30.016255757247357</v>
      </c>
      <c r="I23" s="808" t="s">
        <v>370</v>
      </c>
    </row>
    <row r="24" spans="1:9" s="464" customFormat="1" ht="29.25" customHeight="1">
      <c r="A24" s="783" t="s">
        <v>524</v>
      </c>
      <c r="B24" s="1200">
        <v>32705</v>
      </c>
      <c r="C24" s="1201">
        <v>9712</v>
      </c>
      <c r="D24" s="1201">
        <v>1774</v>
      </c>
      <c r="E24" s="1201">
        <v>6008</v>
      </c>
      <c r="F24" s="1201">
        <v>1115</v>
      </c>
      <c r="G24" s="1201">
        <v>815</v>
      </c>
      <c r="H24" s="1202">
        <v>29.695765173520865</v>
      </c>
      <c r="I24" s="808" t="s">
        <v>489</v>
      </c>
    </row>
    <row r="25" spans="1:9" s="464" customFormat="1" ht="29.25" customHeight="1">
      <c r="A25" s="783" t="s">
        <v>525</v>
      </c>
      <c r="B25" s="1200">
        <v>24846</v>
      </c>
      <c r="C25" s="1201">
        <v>7600</v>
      </c>
      <c r="D25" s="1201">
        <v>1475</v>
      </c>
      <c r="E25" s="1201">
        <v>4914</v>
      </c>
      <c r="F25" s="1201">
        <v>700</v>
      </c>
      <c r="G25" s="1201">
        <v>511</v>
      </c>
      <c r="H25" s="1202">
        <v>30.588424696128147</v>
      </c>
      <c r="I25" s="808" t="s">
        <v>1241</v>
      </c>
    </row>
    <row r="26" spans="1:9" s="1212" customFormat="1" ht="1.5" customHeight="1" thickBot="1">
      <c r="A26" s="527"/>
      <c r="B26" s="1209"/>
      <c r="C26" s="1209"/>
      <c r="D26" s="1209"/>
      <c r="E26" s="1209"/>
      <c r="F26" s="1209"/>
      <c r="G26" s="1209"/>
      <c r="H26" s="1210"/>
      <c r="I26" s="1211"/>
    </row>
    <row r="27" ht="9.75" customHeight="1" thickTop="1"/>
    <row r="28" spans="1:9" ht="34.5" customHeight="1">
      <c r="A28" s="1443" t="s">
        <v>1342</v>
      </c>
      <c r="B28" s="1444"/>
      <c r="C28" s="1444"/>
      <c r="D28" s="1444"/>
      <c r="E28" s="1444"/>
      <c r="F28" s="1444"/>
      <c r="G28" s="1444"/>
      <c r="H28" s="1444"/>
      <c r="I28" s="1444"/>
    </row>
    <row r="29" spans="1:9" ht="12" customHeight="1">
      <c r="A29" s="1447" t="s">
        <v>299</v>
      </c>
      <c r="B29" s="1447"/>
      <c r="C29" s="1447"/>
      <c r="D29" s="1447"/>
      <c r="E29" s="1447"/>
      <c r="F29" s="1447"/>
      <c r="G29" s="1213"/>
      <c r="H29" s="1445" t="s">
        <v>1240</v>
      </c>
      <c r="I29" s="1445"/>
    </row>
  </sheetData>
  <sheetProtection/>
  <mergeCells count="6">
    <mergeCell ref="C6:G6"/>
    <mergeCell ref="A6:A7"/>
    <mergeCell ref="A28:I28"/>
    <mergeCell ref="H29:I29"/>
    <mergeCell ref="A3:I3"/>
    <mergeCell ref="A29:F2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tabSelected="1" view="pageBreakPreview" zoomScaleSheetLayoutView="100" zoomScalePageLayoutView="0" workbookViewId="0" topLeftCell="A29">
      <selection activeCell="E32" sqref="E32"/>
    </sheetView>
  </sheetViews>
  <sheetFormatPr defaultColWidth="7.99609375" defaultRowHeight="13.5"/>
  <cols>
    <col min="1" max="1" width="13.3359375" style="2" customWidth="1"/>
    <col min="2" max="2" width="13.5546875" style="133" customWidth="1"/>
    <col min="3" max="3" width="13.6640625" style="133" customWidth="1"/>
    <col min="4" max="5" width="13.5546875" style="133" customWidth="1"/>
    <col min="6" max="9" width="13.99609375" style="2" customWidth="1"/>
    <col min="10" max="10" width="11.6640625" style="2" customWidth="1"/>
    <col min="11" max="11" width="3.88671875" style="2" customWidth="1"/>
    <col min="12" max="12" width="0.44140625" style="2" customWidth="1"/>
    <col min="13" max="13" width="5.3359375" style="2" customWidth="1"/>
    <col min="14" max="20" width="7.99609375" style="2" customWidth="1"/>
    <col min="21" max="16384" width="7.99609375" style="2" customWidth="1"/>
  </cols>
  <sheetData>
    <row r="1" spans="1:10" s="125" customFormat="1" ht="11.25" customHeight="1">
      <c r="A1" s="121" t="s">
        <v>677</v>
      </c>
      <c r="B1" s="123"/>
      <c r="C1" s="123"/>
      <c r="D1" s="123"/>
      <c r="E1" s="123"/>
      <c r="I1" s="124"/>
      <c r="J1" s="1038" t="s">
        <v>1891</v>
      </c>
    </row>
    <row r="2" spans="1:9" s="130" customFormat="1" ht="12" customHeight="1">
      <c r="A2" s="126"/>
      <c r="B2" s="128"/>
      <c r="C2" s="128"/>
      <c r="D2" s="128"/>
      <c r="E2" s="128"/>
      <c r="I2" s="129"/>
    </row>
    <row r="3" spans="1:10" s="131" customFormat="1" ht="21.75" customHeight="1">
      <c r="A3" s="1276" t="s">
        <v>1257</v>
      </c>
      <c r="B3" s="1276"/>
      <c r="C3" s="1276"/>
      <c r="D3" s="1276"/>
      <c r="E3" s="1276"/>
      <c r="F3" s="1301" t="s">
        <v>1541</v>
      </c>
      <c r="G3" s="1301"/>
      <c r="H3" s="1301"/>
      <c r="I3" s="1301"/>
      <c r="J3" s="1301"/>
    </row>
    <row r="4" spans="1:9" s="131" customFormat="1" ht="12.75" customHeight="1">
      <c r="A4" s="333"/>
      <c r="B4" s="334"/>
      <c r="C4" s="334"/>
      <c r="D4" s="334"/>
      <c r="E4" s="334"/>
      <c r="F4" s="335"/>
      <c r="G4" s="335"/>
      <c r="H4" s="335"/>
      <c r="I4" s="335"/>
    </row>
    <row r="5" spans="1:10" ht="12.75" customHeight="1" thickBot="1">
      <c r="A5" s="135" t="s">
        <v>1243</v>
      </c>
      <c r="B5" s="137"/>
      <c r="C5" s="137"/>
      <c r="D5" s="137"/>
      <c r="E5" s="137"/>
      <c r="F5" s="137"/>
      <c r="G5" s="137"/>
      <c r="H5" s="137"/>
      <c r="I5" s="139"/>
      <c r="J5" s="287" t="s">
        <v>1892</v>
      </c>
    </row>
    <row r="6" spans="1:10" ht="6" customHeight="1" thickTop="1">
      <c r="A6" s="1224"/>
      <c r="B6" s="249"/>
      <c r="C6" s="1228"/>
      <c r="D6" s="1228"/>
      <c r="E6" s="2"/>
      <c r="F6" s="1228"/>
      <c r="G6" s="1228"/>
      <c r="H6" s="336"/>
      <c r="I6" s="1223"/>
      <c r="J6" s="336"/>
    </row>
    <row r="7" spans="1:9" ht="13.5" customHeight="1">
      <c r="A7" s="1214"/>
      <c r="B7" s="1303" t="s">
        <v>1893</v>
      </c>
      <c r="C7" s="1285"/>
      <c r="D7" s="1285"/>
      <c r="E7" s="1285"/>
      <c r="F7" s="1285"/>
      <c r="G7" s="1285"/>
      <c r="H7" s="1285"/>
      <c r="I7" s="1285"/>
    </row>
    <row r="8" spans="1:10" ht="12" customHeight="1">
      <c r="A8" s="1214" t="s">
        <v>127</v>
      </c>
      <c r="B8" s="1217" t="s">
        <v>1242</v>
      </c>
      <c r="C8" s="337"/>
      <c r="D8" s="338"/>
      <c r="E8" s="1217" t="s">
        <v>1531</v>
      </c>
      <c r="F8" s="337"/>
      <c r="G8" s="263"/>
      <c r="H8" s="1223" t="s">
        <v>121</v>
      </c>
      <c r="J8" s="1247"/>
    </row>
    <row r="9" spans="1:10" ht="12">
      <c r="A9" s="1214" t="s">
        <v>139</v>
      </c>
      <c r="B9" s="1216"/>
      <c r="C9" s="1225" t="s">
        <v>311</v>
      </c>
      <c r="D9" s="1225" t="s">
        <v>312</v>
      </c>
      <c r="E9" s="1216"/>
      <c r="F9" s="1225" t="s">
        <v>1174</v>
      </c>
      <c r="G9" s="1225" t="s">
        <v>1179</v>
      </c>
      <c r="H9" s="1225" t="s">
        <v>1533</v>
      </c>
      <c r="I9" s="1225" t="s">
        <v>1534</v>
      </c>
      <c r="J9" s="1215" t="s">
        <v>140</v>
      </c>
    </row>
    <row r="10" spans="1:10" ht="12">
      <c r="A10" s="1214"/>
      <c r="B10" s="1226" t="s">
        <v>161</v>
      </c>
      <c r="C10" s="1226" t="s">
        <v>167</v>
      </c>
      <c r="D10" s="1226" t="s">
        <v>168</v>
      </c>
      <c r="E10" s="1226" t="s">
        <v>1532</v>
      </c>
      <c r="F10" s="1226" t="s">
        <v>1182</v>
      </c>
      <c r="G10" s="1226" t="s">
        <v>1535</v>
      </c>
      <c r="H10" s="1226" t="s">
        <v>1536</v>
      </c>
      <c r="I10" s="1226" t="s">
        <v>1537</v>
      </c>
      <c r="J10" s="274"/>
    </row>
    <row r="11" spans="1:10" ht="6" customHeight="1">
      <c r="A11" s="1218"/>
      <c r="B11" s="1227"/>
      <c r="C11" s="1227"/>
      <c r="D11" s="1227"/>
      <c r="E11" s="1227"/>
      <c r="F11" s="1227"/>
      <c r="G11" s="1227"/>
      <c r="H11" s="1227"/>
      <c r="I11" s="1227"/>
      <c r="J11" s="281"/>
    </row>
    <row r="12" spans="1:15" s="287" customFormat="1" ht="30.75" customHeight="1">
      <c r="A12" s="214">
        <v>2016</v>
      </c>
      <c r="B12" s="339">
        <v>16864</v>
      </c>
      <c r="C12" s="340">
        <v>9814</v>
      </c>
      <c r="D12" s="340">
        <v>7050</v>
      </c>
      <c r="E12" s="341">
        <v>16864</v>
      </c>
      <c r="F12" s="339">
        <v>12790</v>
      </c>
      <c r="G12" s="339">
        <v>757</v>
      </c>
      <c r="H12" s="339">
        <v>244</v>
      </c>
      <c r="I12" s="339">
        <v>3073</v>
      </c>
      <c r="J12" s="297">
        <v>2016</v>
      </c>
      <c r="N12" s="288"/>
      <c r="O12" s="288"/>
    </row>
    <row r="13" spans="1:15" s="10" customFormat="1" ht="30.75" customHeight="1">
      <c r="A13" s="298" t="s">
        <v>513</v>
      </c>
      <c r="B13" s="344">
        <v>6434</v>
      </c>
      <c r="C13" s="343">
        <v>3607</v>
      </c>
      <c r="D13" s="343">
        <v>2827</v>
      </c>
      <c r="E13" s="344">
        <v>6434</v>
      </c>
      <c r="F13" s="344">
        <v>5246</v>
      </c>
      <c r="G13" s="344">
        <v>257</v>
      </c>
      <c r="H13" s="344">
        <v>115</v>
      </c>
      <c r="I13" s="344">
        <v>816</v>
      </c>
      <c r="J13" s="306" t="s">
        <v>667</v>
      </c>
      <c r="N13" s="288"/>
      <c r="O13" s="288"/>
    </row>
    <row r="14" spans="1:15" s="10" customFormat="1" ht="30.75" customHeight="1">
      <c r="A14" s="298" t="s">
        <v>514</v>
      </c>
      <c r="B14" s="344">
        <v>254</v>
      </c>
      <c r="C14" s="343">
        <v>138</v>
      </c>
      <c r="D14" s="343">
        <v>116</v>
      </c>
      <c r="E14" s="344">
        <v>254</v>
      </c>
      <c r="F14" s="344">
        <v>165</v>
      </c>
      <c r="G14" s="344">
        <v>55</v>
      </c>
      <c r="H14" s="344">
        <v>16</v>
      </c>
      <c r="I14" s="344">
        <v>18</v>
      </c>
      <c r="J14" s="306" t="s">
        <v>486</v>
      </c>
      <c r="N14" s="288"/>
      <c r="O14" s="288"/>
    </row>
    <row r="15" spans="1:15" s="10" customFormat="1" ht="30.75" customHeight="1">
      <c r="A15" s="298" t="s">
        <v>1505</v>
      </c>
      <c r="B15" s="344">
        <v>242</v>
      </c>
      <c r="C15" s="343">
        <v>104</v>
      </c>
      <c r="D15" s="343">
        <v>138</v>
      </c>
      <c r="E15" s="344">
        <v>242</v>
      </c>
      <c r="F15" s="344">
        <v>198</v>
      </c>
      <c r="G15" s="344">
        <v>34</v>
      </c>
      <c r="H15" s="344">
        <v>3</v>
      </c>
      <c r="I15" s="344">
        <v>7</v>
      </c>
      <c r="J15" s="306" t="s">
        <v>192</v>
      </c>
      <c r="N15" s="288"/>
      <c r="O15" s="288"/>
    </row>
    <row r="16" spans="1:15" s="10" customFormat="1" ht="30.75" customHeight="1">
      <c r="A16" s="298" t="s">
        <v>516</v>
      </c>
      <c r="B16" s="344">
        <v>5362</v>
      </c>
      <c r="C16" s="343">
        <v>3117</v>
      </c>
      <c r="D16" s="343">
        <v>2245</v>
      </c>
      <c r="E16" s="344">
        <v>5362</v>
      </c>
      <c r="F16" s="344">
        <v>3694</v>
      </c>
      <c r="G16" s="344">
        <v>109</v>
      </c>
      <c r="H16" s="344">
        <v>38</v>
      </c>
      <c r="I16" s="344">
        <v>1521</v>
      </c>
      <c r="J16" s="306" t="s">
        <v>192</v>
      </c>
      <c r="N16" s="288"/>
      <c r="O16" s="288"/>
    </row>
    <row r="17" spans="1:15" s="10" customFormat="1" ht="30.75" customHeight="1">
      <c r="A17" s="298" t="s">
        <v>517</v>
      </c>
      <c r="B17" s="344">
        <v>1209</v>
      </c>
      <c r="C17" s="343">
        <v>724</v>
      </c>
      <c r="D17" s="343">
        <v>485</v>
      </c>
      <c r="E17" s="344">
        <v>1209</v>
      </c>
      <c r="F17" s="344">
        <v>972</v>
      </c>
      <c r="G17" s="344">
        <v>56</v>
      </c>
      <c r="H17" s="344">
        <v>8</v>
      </c>
      <c r="I17" s="344">
        <v>173</v>
      </c>
      <c r="J17" s="306" t="s">
        <v>488</v>
      </c>
      <c r="N17" s="288"/>
      <c r="O17" s="288"/>
    </row>
    <row r="18" spans="1:15" s="10" customFormat="1" ht="30.75" customHeight="1">
      <c r="A18" s="298" t="s">
        <v>518</v>
      </c>
      <c r="B18" s="344">
        <v>359</v>
      </c>
      <c r="C18" s="343">
        <v>235</v>
      </c>
      <c r="D18" s="343">
        <v>124</v>
      </c>
      <c r="E18" s="344">
        <v>359</v>
      </c>
      <c r="F18" s="344">
        <v>210</v>
      </c>
      <c r="G18" s="344">
        <v>44</v>
      </c>
      <c r="H18" s="344">
        <v>4</v>
      </c>
      <c r="I18" s="344">
        <v>101</v>
      </c>
      <c r="J18" s="306" t="s">
        <v>62</v>
      </c>
      <c r="N18" s="288"/>
      <c r="O18" s="288"/>
    </row>
    <row r="19" spans="1:15" s="10" customFormat="1" ht="30.75" customHeight="1">
      <c r="A19" s="298" t="s">
        <v>1351</v>
      </c>
      <c r="B19" s="344">
        <v>52</v>
      </c>
      <c r="C19" s="343">
        <v>21</v>
      </c>
      <c r="D19" s="343">
        <v>31</v>
      </c>
      <c r="E19" s="344">
        <v>52</v>
      </c>
      <c r="F19" s="344">
        <v>26</v>
      </c>
      <c r="G19" s="344">
        <v>18</v>
      </c>
      <c r="H19" s="344">
        <v>5</v>
      </c>
      <c r="I19" s="344">
        <v>3</v>
      </c>
      <c r="J19" s="311" t="s">
        <v>94</v>
      </c>
      <c r="N19" s="288"/>
      <c r="O19" s="288"/>
    </row>
    <row r="20" spans="1:15" s="10" customFormat="1" ht="30.75" customHeight="1">
      <c r="A20" s="298" t="s">
        <v>551</v>
      </c>
      <c r="B20" s="344">
        <v>1603</v>
      </c>
      <c r="C20" s="343">
        <v>1057</v>
      </c>
      <c r="D20" s="343">
        <v>546</v>
      </c>
      <c r="E20" s="344">
        <v>1603</v>
      </c>
      <c r="F20" s="344">
        <v>1348</v>
      </c>
      <c r="G20" s="344">
        <v>47</v>
      </c>
      <c r="H20" s="344">
        <v>20</v>
      </c>
      <c r="I20" s="344">
        <v>188</v>
      </c>
      <c r="J20" s="306" t="s">
        <v>552</v>
      </c>
      <c r="N20" s="288"/>
      <c r="O20" s="288"/>
    </row>
    <row r="21" spans="1:15" s="10" customFormat="1" ht="30.75" customHeight="1">
      <c r="A21" s="298" t="s">
        <v>520</v>
      </c>
      <c r="B21" s="344">
        <v>136</v>
      </c>
      <c r="C21" s="343">
        <v>89</v>
      </c>
      <c r="D21" s="343">
        <v>47</v>
      </c>
      <c r="E21" s="344">
        <v>136</v>
      </c>
      <c r="F21" s="344">
        <v>92</v>
      </c>
      <c r="G21" s="344">
        <v>28</v>
      </c>
      <c r="H21" s="344">
        <v>5</v>
      </c>
      <c r="I21" s="344">
        <v>11</v>
      </c>
      <c r="J21" s="306" t="s">
        <v>66</v>
      </c>
      <c r="N21" s="288"/>
      <c r="O21" s="288"/>
    </row>
    <row r="22" spans="1:15" s="312" customFormat="1" ht="30.75" customHeight="1">
      <c r="A22" s="298" t="s">
        <v>521</v>
      </c>
      <c r="B22" s="344">
        <v>107</v>
      </c>
      <c r="C22" s="343">
        <v>73</v>
      </c>
      <c r="D22" s="343">
        <v>34</v>
      </c>
      <c r="E22" s="344">
        <v>107</v>
      </c>
      <c r="F22" s="344">
        <v>72</v>
      </c>
      <c r="G22" s="344">
        <v>14</v>
      </c>
      <c r="H22" s="344">
        <v>5</v>
      </c>
      <c r="I22" s="344">
        <v>16</v>
      </c>
      <c r="J22" s="306" t="s">
        <v>75</v>
      </c>
      <c r="N22" s="288"/>
      <c r="O22" s="288"/>
    </row>
    <row r="23" spans="1:15" s="10" customFormat="1" ht="30.75" customHeight="1">
      <c r="A23" s="298" t="s">
        <v>522</v>
      </c>
      <c r="B23" s="344">
        <v>87</v>
      </c>
      <c r="C23" s="343">
        <v>38</v>
      </c>
      <c r="D23" s="343">
        <v>49</v>
      </c>
      <c r="E23" s="344">
        <v>87</v>
      </c>
      <c r="F23" s="344">
        <v>57</v>
      </c>
      <c r="G23" s="344">
        <v>7</v>
      </c>
      <c r="H23" s="344">
        <v>3</v>
      </c>
      <c r="I23" s="344">
        <v>20</v>
      </c>
      <c r="J23" s="306" t="s">
        <v>424</v>
      </c>
      <c r="N23" s="288"/>
      <c r="O23" s="288"/>
    </row>
    <row r="24" spans="1:15" s="10" customFormat="1" ht="30.75" customHeight="1">
      <c r="A24" s="298" t="s">
        <v>1352</v>
      </c>
      <c r="B24" s="344">
        <v>58</v>
      </c>
      <c r="C24" s="343">
        <v>18</v>
      </c>
      <c r="D24" s="343">
        <v>40</v>
      </c>
      <c r="E24" s="344">
        <v>58</v>
      </c>
      <c r="F24" s="344">
        <v>45</v>
      </c>
      <c r="G24" s="344">
        <v>7</v>
      </c>
      <c r="H24" s="344">
        <v>1</v>
      </c>
      <c r="I24" s="344">
        <v>5</v>
      </c>
      <c r="J24" s="306" t="s">
        <v>361</v>
      </c>
      <c r="N24" s="288"/>
      <c r="O24" s="288"/>
    </row>
    <row r="25" spans="1:15" s="10" customFormat="1" ht="30.75" customHeight="1">
      <c r="A25" s="298" t="s">
        <v>523</v>
      </c>
      <c r="B25" s="344">
        <v>399</v>
      </c>
      <c r="C25" s="343">
        <v>250</v>
      </c>
      <c r="D25" s="343">
        <v>149</v>
      </c>
      <c r="E25" s="344">
        <v>399</v>
      </c>
      <c r="F25" s="344">
        <v>264</v>
      </c>
      <c r="G25" s="344">
        <v>32</v>
      </c>
      <c r="H25" s="344">
        <v>6</v>
      </c>
      <c r="I25" s="344">
        <v>97</v>
      </c>
      <c r="J25" s="306" t="s">
        <v>370</v>
      </c>
      <c r="N25" s="288"/>
      <c r="O25" s="288"/>
    </row>
    <row r="26" spans="1:15" s="10" customFormat="1" ht="30.75" customHeight="1">
      <c r="A26" s="298" t="s">
        <v>524</v>
      </c>
      <c r="B26" s="344">
        <v>406</v>
      </c>
      <c r="C26" s="343">
        <v>247</v>
      </c>
      <c r="D26" s="343">
        <v>159</v>
      </c>
      <c r="E26" s="344">
        <v>406</v>
      </c>
      <c r="F26" s="344">
        <v>299</v>
      </c>
      <c r="G26" s="344">
        <v>18</v>
      </c>
      <c r="H26" s="344">
        <v>7</v>
      </c>
      <c r="I26" s="344">
        <v>82</v>
      </c>
      <c r="J26" s="306" t="s">
        <v>489</v>
      </c>
      <c r="N26" s="288"/>
      <c r="O26" s="288"/>
    </row>
    <row r="27" spans="1:15" s="10" customFormat="1" ht="30.75" customHeight="1">
      <c r="A27" s="298" t="s">
        <v>525</v>
      </c>
      <c r="B27" s="344">
        <v>156</v>
      </c>
      <c r="C27" s="343">
        <v>96</v>
      </c>
      <c r="D27" s="343">
        <v>60</v>
      </c>
      <c r="E27" s="344">
        <v>156</v>
      </c>
      <c r="F27" s="344">
        <v>102</v>
      </c>
      <c r="G27" s="344">
        <v>31</v>
      </c>
      <c r="H27" s="344">
        <v>8</v>
      </c>
      <c r="I27" s="344">
        <v>15</v>
      </c>
      <c r="J27" s="306" t="s">
        <v>87</v>
      </c>
      <c r="N27" s="288"/>
      <c r="O27" s="288"/>
    </row>
    <row r="28" spans="1:10" ht="6" customHeight="1" thickBot="1">
      <c r="A28" s="345"/>
      <c r="B28" s="346"/>
      <c r="C28" s="346"/>
      <c r="D28" s="346"/>
      <c r="E28" s="346"/>
      <c r="F28" s="346"/>
      <c r="G28" s="346"/>
      <c r="H28" s="347"/>
      <c r="I28" s="348"/>
      <c r="J28" s="1069"/>
    </row>
    <row r="29" spans="1:9" ht="9.75" customHeight="1" thickTop="1">
      <c r="A29" s="1223"/>
      <c r="B29" s="321"/>
      <c r="C29" s="321"/>
      <c r="D29" s="321"/>
      <c r="E29" s="321"/>
      <c r="F29" s="321"/>
      <c r="G29" s="321"/>
      <c r="H29" s="321"/>
      <c r="I29" s="287"/>
    </row>
    <row r="30" spans="1:6" ht="12" customHeight="1">
      <c r="A30" s="233" t="s">
        <v>1251</v>
      </c>
      <c r="B30" s="231"/>
      <c r="C30" s="231"/>
      <c r="D30" s="231"/>
      <c r="E30" s="231"/>
      <c r="F30" s="1228" t="s">
        <v>1249</v>
      </c>
    </row>
    <row r="31" spans="1:21" ht="12" customHeight="1">
      <c r="A31" s="233" t="s">
        <v>1538</v>
      </c>
      <c r="B31" s="231"/>
      <c r="C31" s="325"/>
      <c r="D31" s="325"/>
      <c r="E31" s="325"/>
      <c r="F31" s="1228" t="s">
        <v>1549</v>
      </c>
      <c r="G31" s="326"/>
      <c r="H31" s="326"/>
      <c r="U31" s="287"/>
    </row>
    <row r="32" spans="1:10" s="125" customFormat="1" ht="11.25" customHeight="1">
      <c r="A32" s="121" t="s">
        <v>1258</v>
      </c>
      <c r="B32" s="123"/>
      <c r="C32" s="123"/>
      <c r="D32" s="123"/>
      <c r="E32" s="123"/>
      <c r="I32" s="1038"/>
      <c r="J32" s="1038" t="s">
        <v>1894</v>
      </c>
    </row>
    <row r="33" spans="1:9" s="130" customFormat="1" ht="12" customHeight="1">
      <c r="A33" s="126"/>
      <c r="B33" s="128"/>
      <c r="C33" s="128"/>
      <c r="D33" s="128"/>
      <c r="E33" s="128"/>
      <c r="I33" s="129"/>
    </row>
    <row r="34" spans="1:9" s="131" customFormat="1" ht="21.75" customHeight="1">
      <c r="A34" s="1276" t="s">
        <v>1897</v>
      </c>
      <c r="B34" s="1276"/>
      <c r="C34" s="1276"/>
      <c r="D34" s="1276"/>
      <c r="E34" s="1276"/>
      <c r="F34" s="1301" t="s">
        <v>1896</v>
      </c>
      <c r="G34" s="1301"/>
      <c r="H34" s="1301"/>
      <c r="I34" s="1301"/>
    </row>
    <row r="35" spans="1:9" s="131" customFormat="1" ht="12.75" customHeight="1">
      <c r="A35" s="333"/>
      <c r="B35" s="959"/>
      <c r="C35" s="959"/>
      <c r="D35" s="959"/>
      <c r="E35" s="959"/>
      <c r="F35" s="960"/>
      <c r="G35" s="960"/>
      <c r="H35" s="960"/>
      <c r="I35" s="960"/>
    </row>
    <row r="36" spans="1:10" ht="12.75" customHeight="1" thickBot="1">
      <c r="A36" s="135" t="s">
        <v>1243</v>
      </c>
      <c r="B36" s="137"/>
      <c r="C36" s="137"/>
      <c r="D36" s="137"/>
      <c r="E36" s="137"/>
      <c r="F36" s="137"/>
      <c r="G36" s="137"/>
      <c r="H36" s="137"/>
      <c r="I36" s="1167"/>
      <c r="J36" s="2" t="s">
        <v>1892</v>
      </c>
    </row>
    <row r="37" spans="1:10" ht="6" customHeight="1" thickTop="1">
      <c r="A37" s="149"/>
      <c r="B37" s="249"/>
      <c r="C37" s="234"/>
      <c r="D37" s="234"/>
      <c r="E37" s="2"/>
      <c r="F37" s="234"/>
      <c r="G37" s="234"/>
      <c r="H37" s="349"/>
      <c r="I37" s="255"/>
      <c r="J37" s="336"/>
    </row>
    <row r="38" spans="1:9" ht="13.5" customHeight="1">
      <c r="A38" s="148"/>
      <c r="B38" s="1289" t="s">
        <v>1646</v>
      </c>
      <c r="C38" s="1291"/>
      <c r="D38" s="1291"/>
      <c r="E38" s="1291"/>
      <c r="F38" s="1285" t="s">
        <v>1647</v>
      </c>
      <c r="G38" s="1284"/>
      <c r="H38" s="1292"/>
      <c r="I38" s="961"/>
    </row>
    <row r="39" spans="1:10" ht="12" customHeight="1">
      <c r="A39" s="148" t="s">
        <v>127</v>
      </c>
      <c r="B39" s="262" t="s">
        <v>1242</v>
      </c>
      <c r="C39" s="262" t="s">
        <v>1244</v>
      </c>
      <c r="D39" s="263"/>
      <c r="E39" s="264"/>
      <c r="F39" s="262" t="s">
        <v>1247</v>
      </c>
      <c r="G39" s="263"/>
      <c r="H39" s="264"/>
      <c r="I39" s="1282" t="s">
        <v>121</v>
      </c>
      <c r="J39" s="1302"/>
    </row>
    <row r="40" spans="1:10" ht="13.5">
      <c r="A40" s="148" t="s">
        <v>139</v>
      </c>
      <c r="B40" s="268"/>
      <c r="C40" s="268" t="s">
        <v>1245</v>
      </c>
      <c r="D40" s="151" t="s">
        <v>311</v>
      </c>
      <c r="E40" s="151" t="s">
        <v>312</v>
      </c>
      <c r="F40" s="268" t="s">
        <v>1648</v>
      </c>
      <c r="G40" s="151" t="s">
        <v>311</v>
      </c>
      <c r="H40" s="151" t="s">
        <v>312</v>
      </c>
      <c r="I40" s="1282" t="s">
        <v>140</v>
      </c>
      <c r="J40" s="1302"/>
    </row>
    <row r="41" spans="1:9" ht="12">
      <c r="A41" s="148"/>
      <c r="B41" s="154" t="s">
        <v>161</v>
      </c>
      <c r="C41" s="154" t="s">
        <v>98</v>
      </c>
      <c r="D41" s="154" t="s">
        <v>167</v>
      </c>
      <c r="E41" s="154" t="s">
        <v>168</v>
      </c>
      <c r="F41" s="154" t="s">
        <v>1246</v>
      </c>
      <c r="G41" s="154" t="s">
        <v>167</v>
      </c>
      <c r="H41" s="154" t="s">
        <v>168</v>
      </c>
      <c r="I41" s="274"/>
    </row>
    <row r="42" spans="1:10" ht="6" customHeight="1">
      <c r="A42" s="160"/>
      <c r="B42" s="276"/>
      <c r="C42" s="276"/>
      <c r="D42" s="276"/>
      <c r="E42" s="159"/>
      <c r="F42" s="276"/>
      <c r="G42" s="276"/>
      <c r="H42" s="159"/>
      <c r="I42" s="281"/>
      <c r="J42" s="1248"/>
    </row>
    <row r="43" spans="1:14" s="287" customFormat="1" ht="22.5" customHeight="1" hidden="1">
      <c r="A43" s="203">
        <v>2009</v>
      </c>
      <c r="B43" s="282">
        <f aca="true" t="shared" si="0" ref="B43:B49">C43+F43</f>
        <v>1571</v>
      </c>
      <c r="C43" s="8">
        <v>708</v>
      </c>
      <c r="D43" s="342" t="s">
        <v>1252</v>
      </c>
      <c r="E43" s="8" t="s">
        <v>1252</v>
      </c>
      <c r="F43" s="344">
        <v>863</v>
      </c>
      <c r="G43" s="342" t="s">
        <v>1248</v>
      </c>
      <c r="H43" s="342" t="s">
        <v>1248</v>
      </c>
      <c r="I43" s="286">
        <v>2009</v>
      </c>
      <c r="M43" s="288"/>
      <c r="N43" s="288"/>
    </row>
    <row r="44" spans="1:14" s="287" customFormat="1" ht="23.25" customHeight="1">
      <c r="A44" s="203">
        <v>2010</v>
      </c>
      <c r="B44" s="282">
        <f t="shared" si="0"/>
        <v>2171</v>
      </c>
      <c r="C44" s="8">
        <v>1714</v>
      </c>
      <c r="D44" s="8">
        <v>988</v>
      </c>
      <c r="E44" s="8">
        <v>726</v>
      </c>
      <c r="F44" s="344">
        <v>457</v>
      </c>
      <c r="G44" s="342" t="s">
        <v>1248</v>
      </c>
      <c r="H44" s="342" t="s">
        <v>1248</v>
      </c>
      <c r="I44" s="1299">
        <v>2010</v>
      </c>
      <c r="J44" s="1300"/>
      <c r="M44" s="288"/>
      <c r="N44" s="288"/>
    </row>
    <row r="45" spans="1:14" s="287" customFormat="1" ht="23.25" customHeight="1">
      <c r="A45" s="203" t="s">
        <v>603</v>
      </c>
      <c r="B45" s="282">
        <f t="shared" si="0"/>
        <v>5164</v>
      </c>
      <c r="C45" s="344">
        <v>4108</v>
      </c>
      <c r="D45" s="344">
        <v>2622</v>
      </c>
      <c r="E45" s="344">
        <v>1486</v>
      </c>
      <c r="F45" s="344">
        <v>1056</v>
      </c>
      <c r="G45" s="342" t="s">
        <v>1248</v>
      </c>
      <c r="H45" s="342" t="s">
        <v>1248</v>
      </c>
      <c r="I45" s="1299" t="s">
        <v>603</v>
      </c>
      <c r="J45" s="1300"/>
      <c r="M45" s="288"/>
      <c r="N45" s="288"/>
    </row>
    <row r="46" spans="1:14" s="287" customFormat="1" ht="23.25" customHeight="1">
      <c r="A46" s="203" t="s">
        <v>611</v>
      </c>
      <c r="B46" s="282">
        <f t="shared" si="0"/>
        <v>7748</v>
      </c>
      <c r="C46" s="344">
        <v>6563</v>
      </c>
      <c r="D46" s="344">
        <v>4222</v>
      </c>
      <c r="E46" s="344">
        <v>2341</v>
      </c>
      <c r="F46" s="344">
        <v>1185</v>
      </c>
      <c r="G46" s="342" t="s">
        <v>1248</v>
      </c>
      <c r="H46" s="342" t="s">
        <v>1248</v>
      </c>
      <c r="I46" s="1299" t="s">
        <v>611</v>
      </c>
      <c r="J46" s="1300"/>
      <c r="M46" s="288"/>
      <c r="N46" s="288"/>
    </row>
    <row r="47" spans="1:14" s="287" customFormat="1" ht="23.25" customHeight="1">
      <c r="A47" s="206" t="s">
        <v>666</v>
      </c>
      <c r="B47" s="282">
        <f t="shared" si="0"/>
        <v>9404</v>
      </c>
      <c r="C47" s="344">
        <v>8103</v>
      </c>
      <c r="D47" s="344">
        <v>5006</v>
      </c>
      <c r="E47" s="344">
        <v>3097</v>
      </c>
      <c r="F47" s="344">
        <v>1301</v>
      </c>
      <c r="G47" s="342" t="s">
        <v>1248</v>
      </c>
      <c r="H47" s="342" t="s">
        <v>1248</v>
      </c>
      <c r="I47" s="1297" t="s">
        <v>666</v>
      </c>
      <c r="J47" s="1298"/>
      <c r="M47" s="288"/>
      <c r="N47" s="288"/>
    </row>
    <row r="48" spans="1:14" s="287" customFormat="1" ht="23.25" customHeight="1">
      <c r="A48" s="203" t="s">
        <v>682</v>
      </c>
      <c r="B48" s="282">
        <f t="shared" si="0"/>
        <v>11850</v>
      </c>
      <c r="C48" s="343">
        <v>10467</v>
      </c>
      <c r="D48" s="343">
        <v>6252</v>
      </c>
      <c r="E48" s="343">
        <v>4215</v>
      </c>
      <c r="F48" s="8">
        <v>1383</v>
      </c>
      <c r="G48" s="342" t="s">
        <v>1248</v>
      </c>
      <c r="H48" s="342" t="s">
        <v>1248</v>
      </c>
      <c r="I48" s="1299" t="s">
        <v>682</v>
      </c>
      <c r="J48" s="1300"/>
      <c r="M48" s="288"/>
      <c r="N48" s="288"/>
    </row>
    <row r="49" spans="1:14" s="287" customFormat="1" ht="23.25" customHeight="1">
      <c r="A49" s="206">
        <v>2015</v>
      </c>
      <c r="B49" s="344">
        <f t="shared" si="0"/>
        <v>14050</v>
      </c>
      <c r="C49" s="343">
        <v>12818</v>
      </c>
      <c r="D49" s="343">
        <v>7444</v>
      </c>
      <c r="E49" s="343">
        <v>5374</v>
      </c>
      <c r="F49" s="8">
        <v>1232</v>
      </c>
      <c r="G49" s="342" t="s">
        <v>1248</v>
      </c>
      <c r="H49" s="342" t="s">
        <v>1248</v>
      </c>
      <c r="I49" s="1297">
        <v>2015</v>
      </c>
      <c r="J49" s="1298"/>
      <c r="M49" s="288"/>
      <c r="N49" s="288"/>
    </row>
    <row r="50" spans="1:14" s="10" customFormat="1" ht="23.25" customHeight="1">
      <c r="A50" s="298" t="s">
        <v>513</v>
      </c>
      <c r="B50" s="342" t="s">
        <v>1248</v>
      </c>
      <c r="C50" s="343">
        <v>5171</v>
      </c>
      <c r="D50" s="343">
        <v>2882</v>
      </c>
      <c r="E50" s="343">
        <v>2289</v>
      </c>
      <c r="F50" s="342" t="s">
        <v>1248</v>
      </c>
      <c r="G50" s="342" t="s">
        <v>1248</v>
      </c>
      <c r="H50" s="342" t="s">
        <v>1248</v>
      </c>
      <c r="I50" s="306"/>
      <c r="J50" s="81" t="s">
        <v>667</v>
      </c>
      <c r="M50" s="288"/>
      <c r="N50" s="288"/>
    </row>
    <row r="51" spans="1:14" s="10" customFormat="1" ht="23.25" customHeight="1">
      <c r="A51" s="298" t="s">
        <v>514</v>
      </c>
      <c r="B51" s="342" t="s">
        <v>1248</v>
      </c>
      <c r="C51" s="343">
        <v>237</v>
      </c>
      <c r="D51" s="343">
        <v>126</v>
      </c>
      <c r="E51" s="343">
        <v>111</v>
      </c>
      <c r="F51" s="342" t="s">
        <v>1248</v>
      </c>
      <c r="G51" s="342" t="s">
        <v>1248</v>
      </c>
      <c r="H51" s="342" t="s">
        <v>1248</v>
      </c>
      <c r="I51" s="306"/>
      <c r="J51" s="81" t="s">
        <v>486</v>
      </c>
      <c r="M51" s="288"/>
      <c r="N51" s="288"/>
    </row>
    <row r="52" spans="1:14" s="10" customFormat="1" ht="23.25" customHeight="1">
      <c r="A52" s="298" t="s">
        <v>1505</v>
      </c>
      <c r="B52" s="342" t="s">
        <v>1248</v>
      </c>
      <c r="C52" s="343">
        <v>201</v>
      </c>
      <c r="D52" s="343">
        <v>83</v>
      </c>
      <c r="E52" s="343">
        <v>118</v>
      </c>
      <c r="F52" s="342" t="s">
        <v>1248</v>
      </c>
      <c r="G52" s="342" t="s">
        <v>1248</v>
      </c>
      <c r="H52" s="342" t="s">
        <v>1248</v>
      </c>
      <c r="I52" s="306"/>
      <c r="J52" s="81" t="s">
        <v>192</v>
      </c>
      <c r="M52" s="288"/>
      <c r="N52" s="288"/>
    </row>
    <row r="53" spans="1:14" s="10" customFormat="1" ht="23.25" customHeight="1">
      <c r="A53" s="298" t="s">
        <v>516</v>
      </c>
      <c r="B53" s="342" t="s">
        <v>1248</v>
      </c>
      <c r="C53" s="343">
        <v>3627</v>
      </c>
      <c r="D53" s="343">
        <v>2127</v>
      </c>
      <c r="E53" s="343">
        <v>1500</v>
      </c>
      <c r="F53" s="342" t="s">
        <v>1248</v>
      </c>
      <c r="G53" s="342" t="s">
        <v>1248</v>
      </c>
      <c r="H53" s="342" t="s">
        <v>1248</v>
      </c>
      <c r="I53" s="306"/>
      <c r="J53" s="81" t="s">
        <v>192</v>
      </c>
      <c r="M53" s="288"/>
      <c r="N53" s="288"/>
    </row>
    <row r="54" spans="1:14" s="10" customFormat="1" ht="23.25" customHeight="1">
      <c r="A54" s="298" t="s">
        <v>517</v>
      </c>
      <c r="B54" s="342" t="s">
        <v>1248</v>
      </c>
      <c r="C54" s="343">
        <v>992</v>
      </c>
      <c r="D54" s="343">
        <v>588</v>
      </c>
      <c r="E54" s="343">
        <v>404</v>
      </c>
      <c r="F54" s="342" t="s">
        <v>1248</v>
      </c>
      <c r="G54" s="342" t="s">
        <v>1248</v>
      </c>
      <c r="H54" s="342" t="s">
        <v>1248</v>
      </c>
      <c r="I54" s="306"/>
      <c r="J54" s="81" t="s">
        <v>488</v>
      </c>
      <c r="M54" s="288"/>
      <c r="N54" s="288"/>
    </row>
    <row r="55" spans="1:14" s="10" customFormat="1" ht="23.25" customHeight="1">
      <c r="A55" s="298" t="s">
        <v>518</v>
      </c>
      <c r="B55" s="342" t="s">
        <v>1248</v>
      </c>
      <c r="C55" s="343">
        <v>299</v>
      </c>
      <c r="D55" s="343">
        <v>182</v>
      </c>
      <c r="E55" s="343">
        <v>117</v>
      </c>
      <c r="F55" s="342" t="s">
        <v>1248</v>
      </c>
      <c r="G55" s="342" t="s">
        <v>1248</v>
      </c>
      <c r="H55" s="342" t="s">
        <v>1248</v>
      </c>
      <c r="I55" s="306"/>
      <c r="J55" s="81" t="s">
        <v>62</v>
      </c>
      <c r="M55" s="288"/>
      <c r="N55" s="288"/>
    </row>
    <row r="56" spans="1:14" s="10" customFormat="1" ht="23.25" customHeight="1">
      <c r="A56" s="298" t="s">
        <v>1351</v>
      </c>
      <c r="B56" s="342" t="s">
        <v>1248</v>
      </c>
      <c r="C56" s="343">
        <v>56</v>
      </c>
      <c r="D56" s="343">
        <v>22</v>
      </c>
      <c r="E56" s="343">
        <v>34</v>
      </c>
      <c r="F56" s="342" t="s">
        <v>1248</v>
      </c>
      <c r="G56" s="342" t="s">
        <v>1248</v>
      </c>
      <c r="H56" s="342" t="s">
        <v>1248</v>
      </c>
      <c r="I56" s="311"/>
      <c r="J56" s="808" t="s">
        <v>94</v>
      </c>
      <c r="M56" s="288"/>
      <c r="N56" s="288"/>
    </row>
    <row r="57" spans="1:14" s="10" customFormat="1" ht="23.25" customHeight="1">
      <c r="A57" s="298" t="s">
        <v>551</v>
      </c>
      <c r="B57" s="342" t="s">
        <v>1248</v>
      </c>
      <c r="C57" s="343">
        <v>1217</v>
      </c>
      <c r="D57" s="343">
        <v>810</v>
      </c>
      <c r="E57" s="343">
        <v>407</v>
      </c>
      <c r="F57" s="342" t="s">
        <v>1248</v>
      </c>
      <c r="G57" s="342" t="s">
        <v>1248</v>
      </c>
      <c r="H57" s="342" t="s">
        <v>1248</v>
      </c>
      <c r="I57" s="306"/>
      <c r="J57" s="81" t="s">
        <v>552</v>
      </c>
      <c r="M57" s="288"/>
      <c r="N57" s="288"/>
    </row>
    <row r="58" spans="1:14" s="10" customFormat="1" ht="23.25" customHeight="1">
      <c r="A58" s="298" t="s">
        <v>520</v>
      </c>
      <c r="B58" s="342" t="s">
        <v>1248</v>
      </c>
      <c r="C58" s="343">
        <v>113</v>
      </c>
      <c r="D58" s="343">
        <v>75</v>
      </c>
      <c r="E58" s="343">
        <v>38</v>
      </c>
      <c r="F58" s="342" t="s">
        <v>1248</v>
      </c>
      <c r="G58" s="342" t="s">
        <v>1248</v>
      </c>
      <c r="H58" s="342" t="s">
        <v>1248</v>
      </c>
      <c r="I58" s="306"/>
      <c r="J58" s="81" t="s">
        <v>66</v>
      </c>
      <c r="M58" s="288"/>
      <c r="N58" s="288"/>
    </row>
    <row r="59" spans="1:14" s="312" customFormat="1" ht="23.25" customHeight="1">
      <c r="A59" s="298" t="s">
        <v>521</v>
      </c>
      <c r="B59" s="342" t="s">
        <v>1248</v>
      </c>
      <c r="C59" s="343">
        <v>107</v>
      </c>
      <c r="D59" s="343">
        <v>74</v>
      </c>
      <c r="E59" s="343">
        <v>33</v>
      </c>
      <c r="F59" s="342" t="s">
        <v>1248</v>
      </c>
      <c r="G59" s="342" t="s">
        <v>1248</v>
      </c>
      <c r="H59" s="342" t="s">
        <v>1248</v>
      </c>
      <c r="I59" s="306"/>
      <c r="J59" s="81" t="s">
        <v>75</v>
      </c>
      <c r="M59" s="288"/>
      <c r="N59" s="288"/>
    </row>
    <row r="60" spans="1:14" s="10" customFormat="1" ht="23.25" customHeight="1">
      <c r="A60" s="298" t="s">
        <v>522</v>
      </c>
      <c r="B60" s="342" t="s">
        <v>1248</v>
      </c>
      <c r="C60" s="343">
        <v>89</v>
      </c>
      <c r="D60" s="343">
        <v>45</v>
      </c>
      <c r="E60" s="343">
        <v>44</v>
      </c>
      <c r="F60" s="342" t="s">
        <v>1248</v>
      </c>
      <c r="G60" s="342" t="s">
        <v>1248</v>
      </c>
      <c r="H60" s="342" t="s">
        <v>1248</v>
      </c>
      <c r="I60" s="306"/>
      <c r="J60" s="81" t="s">
        <v>424</v>
      </c>
      <c r="M60" s="288"/>
      <c r="N60" s="288"/>
    </row>
    <row r="61" spans="1:14" s="10" customFormat="1" ht="23.25" customHeight="1">
      <c r="A61" s="298" t="s">
        <v>1352</v>
      </c>
      <c r="B61" s="342" t="s">
        <v>1248</v>
      </c>
      <c r="C61" s="343">
        <v>47</v>
      </c>
      <c r="D61" s="343">
        <v>19</v>
      </c>
      <c r="E61" s="343">
        <v>28</v>
      </c>
      <c r="F61" s="342" t="s">
        <v>1248</v>
      </c>
      <c r="G61" s="342" t="s">
        <v>1248</v>
      </c>
      <c r="H61" s="342" t="s">
        <v>1248</v>
      </c>
      <c r="I61" s="306"/>
      <c r="J61" s="81" t="s">
        <v>361</v>
      </c>
      <c r="M61" s="288"/>
      <c r="N61" s="288"/>
    </row>
    <row r="62" spans="1:14" s="10" customFormat="1" ht="23.25" customHeight="1">
      <c r="A62" s="298" t="s">
        <v>523</v>
      </c>
      <c r="B62" s="342" t="s">
        <v>1248</v>
      </c>
      <c r="C62" s="343">
        <v>273</v>
      </c>
      <c r="D62" s="343">
        <v>182</v>
      </c>
      <c r="E62" s="343">
        <v>91</v>
      </c>
      <c r="F62" s="342" t="s">
        <v>1248</v>
      </c>
      <c r="G62" s="342" t="s">
        <v>1248</v>
      </c>
      <c r="H62" s="342" t="s">
        <v>1248</v>
      </c>
      <c r="I62" s="306"/>
      <c r="J62" s="81" t="s">
        <v>370</v>
      </c>
      <c r="M62" s="288"/>
      <c r="N62" s="288"/>
    </row>
    <row r="63" spans="1:14" s="10" customFormat="1" ht="23.25" customHeight="1">
      <c r="A63" s="298" t="s">
        <v>524</v>
      </c>
      <c r="B63" s="342" t="s">
        <v>1248</v>
      </c>
      <c r="C63" s="343">
        <v>258</v>
      </c>
      <c r="D63" s="343">
        <v>151</v>
      </c>
      <c r="E63" s="343">
        <v>107</v>
      </c>
      <c r="F63" s="342" t="s">
        <v>1248</v>
      </c>
      <c r="G63" s="342" t="s">
        <v>1248</v>
      </c>
      <c r="H63" s="342" t="s">
        <v>1248</v>
      </c>
      <c r="I63" s="306"/>
      <c r="J63" s="81" t="s">
        <v>489</v>
      </c>
      <c r="M63" s="288"/>
      <c r="N63" s="288"/>
    </row>
    <row r="64" spans="1:14" s="10" customFormat="1" ht="23.25" customHeight="1">
      <c r="A64" s="298" t="s">
        <v>525</v>
      </c>
      <c r="B64" s="342" t="s">
        <v>1248</v>
      </c>
      <c r="C64" s="343">
        <v>131</v>
      </c>
      <c r="D64" s="343">
        <v>78</v>
      </c>
      <c r="E64" s="343">
        <v>53</v>
      </c>
      <c r="F64" s="342" t="s">
        <v>1248</v>
      </c>
      <c r="G64" s="342" t="s">
        <v>1248</v>
      </c>
      <c r="H64" s="342" t="s">
        <v>1248</v>
      </c>
      <c r="I64" s="306"/>
      <c r="J64" s="81" t="s">
        <v>87</v>
      </c>
      <c r="M64" s="288"/>
      <c r="N64" s="288"/>
    </row>
    <row r="65" spans="1:10" ht="3" customHeight="1" thickBot="1">
      <c r="A65" s="313"/>
      <c r="B65" s="315"/>
      <c r="C65" s="315"/>
      <c r="D65" s="315"/>
      <c r="E65" s="315"/>
      <c r="F65" s="315"/>
      <c r="G65" s="315"/>
      <c r="H65" s="315"/>
      <c r="I65" s="319"/>
      <c r="J65" s="137"/>
    </row>
    <row r="66" spans="1:9" ht="9.75" customHeight="1" thickTop="1">
      <c r="A66" s="1"/>
      <c r="B66" s="321"/>
      <c r="C66" s="321"/>
      <c r="D66" s="321"/>
      <c r="E66" s="321"/>
      <c r="F66" s="321"/>
      <c r="G66" s="321"/>
      <c r="H66" s="321"/>
      <c r="I66" s="287"/>
    </row>
    <row r="67" spans="1:6" ht="12" customHeight="1">
      <c r="A67" s="233" t="s">
        <v>1251</v>
      </c>
      <c r="B67" s="231"/>
      <c r="C67" s="231"/>
      <c r="D67" s="231"/>
      <c r="E67" s="231"/>
      <c r="F67" s="1228" t="s">
        <v>1249</v>
      </c>
    </row>
    <row r="68" spans="1:21" ht="12" customHeight="1">
      <c r="A68" s="233" t="s">
        <v>1250</v>
      </c>
      <c r="B68" s="231"/>
      <c r="C68" s="325"/>
      <c r="D68" s="325"/>
      <c r="E68" s="325"/>
      <c r="F68" s="234"/>
      <c r="G68" s="326"/>
      <c r="H68" s="326"/>
      <c r="U68" s="287"/>
    </row>
    <row r="69" spans="1:6" ht="12" customHeight="1">
      <c r="A69" s="231"/>
      <c r="B69" s="328"/>
      <c r="C69" s="328"/>
      <c r="D69" s="328"/>
      <c r="E69" s="328"/>
      <c r="F69" s="232"/>
    </row>
    <row r="70" spans="1:9" ht="12.75" customHeight="1">
      <c r="A70" s="231"/>
      <c r="B70" s="2"/>
      <c r="C70" s="2"/>
      <c r="D70" s="2"/>
      <c r="E70" s="2"/>
      <c r="I70" s="332"/>
    </row>
    <row r="71" spans="2:5" ht="12">
      <c r="B71" s="2"/>
      <c r="C71" s="2"/>
      <c r="D71" s="2"/>
      <c r="E71" s="2"/>
    </row>
  </sheetData>
  <sheetProtection/>
  <mergeCells count="15">
    <mergeCell ref="B38:E38"/>
    <mergeCell ref="F38:H38"/>
    <mergeCell ref="A3:E3"/>
    <mergeCell ref="B7:I7"/>
    <mergeCell ref="A34:E34"/>
    <mergeCell ref="F34:I34"/>
    <mergeCell ref="I47:J47"/>
    <mergeCell ref="I48:J48"/>
    <mergeCell ref="I49:J49"/>
    <mergeCell ref="F3:J3"/>
    <mergeCell ref="I39:J39"/>
    <mergeCell ref="I40:J40"/>
    <mergeCell ref="I44:J44"/>
    <mergeCell ref="I45:J45"/>
    <mergeCell ref="I46:J46"/>
  </mergeCells>
  <printOptions/>
  <pageMargins left="1.141732283464567" right="1.141732283464567" top="1.299212598425197" bottom="1.299212598425197" header="0" footer="0"/>
  <pageSetup horizontalDpi="600" verticalDpi="600" orientation="portrait" pageOrder="overThenDown" paperSize="9" scale="98" r:id="rId1"/>
  <rowBreaks count="1" manualBreakCount="1">
    <brk id="31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6"/>
  <sheetViews>
    <sheetView view="pageBreakPreview" zoomScaleNormal="115" zoomScaleSheetLayoutView="100" zoomScalePageLayoutView="0" workbookViewId="0" topLeftCell="A1">
      <selection activeCell="T8" sqref="T8"/>
    </sheetView>
  </sheetViews>
  <sheetFormatPr defaultColWidth="7.99609375" defaultRowHeight="15" customHeight="1"/>
  <cols>
    <col min="1" max="1" width="12.3359375" style="10" customWidth="1"/>
    <col min="2" max="2" width="8.3359375" style="10" customWidth="1"/>
    <col min="3" max="3" width="7.88671875" style="79" customWidth="1"/>
    <col min="4" max="4" width="7.4453125" style="10" customWidth="1"/>
    <col min="5" max="5" width="7.21484375" style="10" customWidth="1"/>
    <col min="6" max="7" width="7.6640625" style="10" customWidth="1"/>
    <col min="8" max="8" width="9.10546875" style="80" customWidth="1"/>
    <col min="9" max="9" width="7.5546875" style="10" customWidth="1"/>
    <col min="10" max="10" width="7.4453125" style="10" customWidth="1"/>
    <col min="11" max="11" width="7.21484375" style="10" customWidth="1"/>
    <col min="12" max="12" width="7.99609375" style="21" customWidth="1"/>
    <col min="13" max="13" width="8.3359375" style="10" customWidth="1"/>
    <col min="14" max="14" width="7.88671875" style="10" customWidth="1"/>
    <col min="15" max="15" width="7.4453125" style="21" customWidth="1"/>
    <col min="16" max="16" width="13.77734375" style="81" customWidth="1"/>
    <col min="17" max="17" width="2.6640625" style="10" customWidth="1"/>
    <col min="18" max="18" width="3.88671875" style="10" customWidth="1"/>
    <col min="19" max="19" width="2.4453125" style="10" customWidth="1"/>
    <col min="20" max="20" width="3.88671875" style="10" customWidth="1"/>
    <col min="21" max="21" width="2.4453125" style="10" customWidth="1"/>
    <col min="22" max="22" width="2.3359375" style="10" customWidth="1"/>
    <col min="23" max="23" width="4.3359375" style="10" customWidth="1"/>
    <col min="24" max="24" width="4.88671875" style="10" customWidth="1"/>
    <col min="25" max="25" width="5.6640625" style="10" customWidth="1"/>
    <col min="26" max="16384" width="7.99609375" style="10" customWidth="1"/>
  </cols>
  <sheetData>
    <row r="1" spans="1:16" s="11" customFormat="1" ht="11.25">
      <c r="A1" s="29" t="s">
        <v>1898</v>
      </c>
      <c r="C1" s="77"/>
      <c r="H1" s="78"/>
      <c r="L1" s="32"/>
      <c r="O1" s="32"/>
      <c r="P1" s="33" t="s">
        <v>1416</v>
      </c>
    </row>
    <row r="2" ht="12" customHeight="1">
      <c r="A2" s="117"/>
    </row>
    <row r="3" spans="1:16" s="82" customFormat="1" ht="21.75" customHeight="1">
      <c r="A3" s="1318" t="s">
        <v>1610</v>
      </c>
      <c r="B3" s="1318"/>
      <c r="C3" s="1318"/>
      <c r="D3" s="1318"/>
      <c r="E3" s="1318"/>
      <c r="F3" s="1318"/>
      <c r="G3" s="1318"/>
      <c r="H3" s="1318"/>
      <c r="I3" s="1320" t="s">
        <v>1611</v>
      </c>
      <c r="J3" s="1320"/>
      <c r="K3" s="1320"/>
      <c r="L3" s="1320"/>
      <c r="M3" s="1320"/>
      <c r="N3" s="1320"/>
      <c r="O3" s="1320"/>
      <c r="P3" s="1320"/>
    </row>
    <row r="4" spans="1:16" ht="12.75" customHeight="1">
      <c r="A4" s="1319"/>
      <c r="B4" s="1319"/>
      <c r="C4" s="1319"/>
      <c r="D4" s="1319"/>
      <c r="E4" s="1319"/>
      <c r="F4" s="1319"/>
      <c r="G4" s="12"/>
      <c r="H4" s="12"/>
      <c r="I4" s="12"/>
      <c r="J4" s="12"/>
      <c r="K4" s="12"/>
      <c r="L4" s="83"/>
      <c r="M4" s="12"/>
      <c r="N4" s="12"/>
      <c r="O4" s="83"/>
      <c r="P4" s="12"/>
    </row>
    <row r="5" spans="1:16" ht="12.75" customHeight="1" thickBot="1">
      <c r="A5" s="36" t="s">
        <v>527</v>
      </c>
      <c r="B5" s="37"/>
      <c r="C5" s="37"/>
      <c r="D5" s="37"/>
      <c r="E5" s="37"/>
      <c r="F5" s="37"/>
      <c r="G5" s="37"/>
      <c r="H5" s="38"/>
      <c r="N5" s="37"/>
      <c r="O5" s="39"/>
      <c r="P5" s="40" t="s">
        <v>33</v>
      </c>
    </row>
    <row r="6" spans="1:16" s="19" customFormat="1" ht="13.5" customHeight="1" thickTop="1">
      <c r="A6" s="13"/>
      <c r="B6" s="41" t="s">
        <v>1649</v>
      </c>
      <c r="C6" s="1306" t="s">
        <v>1650</v>
      </c>
      <c r="D6" s="1307"/>
      <c r="E6" s="1307"/>
      <c r="F6" s="1307"/>
      <c r="G6" s="1307"/>
      <c r="H6" s="1308"/>
      <c r="I6" s="42" t="s">
        <v>1651</v>
      </c>
      <c r="J6" s="43"/>
      <c r="K6" s="44"/>
      <c r="L6" s="45" t="s">
        <v>1652</v>
      </c>
      <c r="M6" s="13" t="s">
        <v>205</v>
      </c>
      <c r="N6" s="41" t="s">
        <v>1653</v>
      </c>
      <c r="O6" s="46"/>
      <c r="P6" s="22"/>
    </row>
    <row r="7" spans="1:16" s="19" customFormat="1" ht="13.5" customHeight="1">
      <c r="A7" s="47" t="s">
        <v>139</v>
      </c>
      <c r="B7" s="48"/>
      <c r="C7" s="49" t="s">
        <v>177</v>
      </c>
      <c r="D7" s="84"/>
      <c r="E7" s="85"/>
      <c r="F7" s="1309" t="s">
        <v>309</v>
      </c>
      <c r="G7" s="86"/>
      <c r="H7" s="87"/>
      <c r="I7" s="1309" t="s">
        <v>310</v>
      </c>
      <c r="J7" s="86"/>
      <c r="K7" s="87"/>
      <c r="L7" s="54"/>
      <c r="M7" s="14" t="s">
        <v>1654</v>
      </c>
      <c r="N7" s="55"/>
      <c r="O7" s="1311" t="s">
        <v>200</v>
      </c>
      <c r="P7" s="20" t="s">
        <v>140</v>
      </c>
    </row>
    <row r="8" spans="1:16" s="90" customFormat="1" ht="12" customHeight="1">
      <c r="A8" s="56" t="s">
        <v>201</v>
      </c>
      <c r="B8" s="88" t="s">
        <v>95</v>
      </c>
      <c r="C8" s="89"/>
      <c r="D8" s="59" t="s">
        <v>311</v>
      </c>
      <c r="E8" s="59" t="s">
        <v>312</v>
      </c>
      <c r="F8" s="1310"/>
      <c r="G8" s="60" t="s">
        <v>311</v>
      </c>
      <c r="H8" s="61" t="s">
        <v>312</v>
      </c>
      <c r="I8" s="1310"/>
      <c r="J8" s="60" t="s">
        <v>311</v>
      </c>
      <c r="K8" s="62" t="s">
        <v>312</v>
      </c>
      <c r="L8" s="63" t="s">
        <v>96</v>
      </c>
      <c r="M8" s="15" t="s">
        <v>88</v>
      </c>
      <c r="N8" s="64" t="s">
        <v>97</v>
      </c>
      <c r="O8" s="1312"/>
      <c r="P8" s="65" t="s">
        <v>425</v>
      </c>
    </row>
    <row r="9" spans="1:16" s="90" customFormat="1" ht="12" customHeight="1">
      <c r="A9" s="56"/>
      <c r="B9" s="67" t="s">
        <v>491</v>
      </c>
      <c r="C9" s="67" t="s">
        <v>161</v>
      </c>
      <c r="D9" s="67" t="s">
        <v>167</v>
      </c>
      <c r="E9" s="67" t="s">
        <v>168</v>
      </c>
      <c r="F9" s="68" t="s">
        <v>172</v>
      </c>
      <c r="G9" s="69" t="s">
        <v>167</v>
      </c>
      <c r="H9" s="70" t="s">
        <v>168</v>
      </c>
      <c r="I9" s="68" t="s">
        <v>98</v>
      </c>
      <c r="J9" s="69" t="s">
        <v>167</v>
      </c>
      <c r="K9" s="69" t="s">
        <v>168</v>
      </c>
      <c r="L9" s="71" t="s">
        <v>99</v>
      </c>
      <c r="M9" s="16" t="s">
        <v>387</v>
      </c>
      <c r="N9" s="72" t="s">
        <v>141</v>
      </c>
      <c r="O9" s="73" t="s">
        <v>169</v>
      </c>
      <c r="P9" s="74"/>
    </row>
    <row r="10" spans="1:27" s="22" customFormat="1" ht="13.5" customHeight="1">
      <c r="A10" s="91" t="s">
        <v>1044</v>
      </c>
      <c r="B10" s="17">
        <f aca="true" t="shared" si="0" ref="B10:K10">SUM(B11,B44,B74,B104,B122,B151,B167,B172,B200,B211,B241,B255,B266,B291,B304)</f>
        <v>902294</v>
      </c>
      <c r="C10" s="17">
        <f t="shared" si="0"/>
        <v>2157080</v>
      </c>
      <c r="D10" s="17">
        <f t="shared" si="0"/>
        <v>1101735</v>
      </c>
      <c r="E10" s="17">
        <f t="shared" si="0"/>
        <v>1055345</v>
      </c>
      <c r="F10" s="17">
        <f t="shared" si="0"/>
        <v>2096727</v>
      </c>
      <c r="G10" s="17">
        <f t="shared" si="0"/>
        <v>1064765</v>
      </c>
      <c r="H10" s="17">
        <f t="shared" si="0"/>
        <v>1031962</v>
      </c>
      <c r="I10" s="17">
        <f t="shared" si="0"/>
        <v>60353</v>
      </c>
      <c r="J10" s="17">
        <f t="shared" si="0"/>
        <v>36970</v>
      </c>
      <c r="K10" s="17">
        <f t="shared" si="0"/>
        <v>23383</v>
      </c>
      <c r="L10" s="92">
        <f>F10/B10</f>
        <v>2.3237736258913393</v>
      </c>
      <c r="M10" s="17">
        <f>SUM(M11,M44,M74,M104,M122,M151,M167,M172,M200,M211,M241,M255,M266,M291,M304)</f>
        <v>350108</v>
      </c>
      <c r="N10" s="92">
        <f>F10/O10</f>
        <v>254.89022611232676</v>
      </c>
      <c r="O10" s="17">
        <v>8226</v>
      </c>
      <c r="P10" s="93" t="s">
        <v>679</v>
      </c>
      <c r="Z10" s="94"/>
      <c r="AA10" s="94"/>
    </row>
    <row r="11" spans="1:27" s="19" customFormat="1" ht="13.5" customHeight="1">
      <c r="A11" s="350" t="s">
        <v>1490</v>
      </c>
      <c r="B11" s="17">
        <v>254676</v>
      </c>
      <c r="C11" s="17">
        <v>635783</v>
      </c>
      <c r="D11" s="17">
        <v>324801</v>
      </c>
      <c r="E11" s="17">
        <v>310982</v>
      </c>
      <c r="F11" s="17">
        <v>617955</v>
      </c>
      <c r="G11" s="17">
        <v>314122</v>
      </c>
      <c r="H11" s="17">
        <v>303833</v>
      </c>
      <c r="I11" s="17">
        <v>17828</v>
      </c>
      <c r="J11" s="17">
        <v>10679</v>
      </c>
      <c r="K11" s="17">
        <v>7149</v>
      </c>
      <c r="L11" s="351">
        <v>2.4</v>
      </c>
      <c r="M11" s="17">
        <v>57001</v>
      </c>
      <c r="N11" s="92">
        <v>999.5503568845708</v>
      </c>
      <c r="O11" s="92">
        <v>636.06</v>
      </c>
      <c r="P11" s="352" t="s">
        <v>485</v>
      </c>
      <c r="Z11" s="94"/>
      <c r="AA11" s="94"/>
    </row>
    <row r="12" spans="1:27" s="19" customFormat="1" ht="13.5" customHeight="1">
      <c r="A12" s="47" t="s">
        <v>1383</v>
      </c>
      <c r="B12" s="17">
        <v>107475</v>
      </c>
      <c r="C12" s="17">
        <v>267146</v>
      </c>
      <c r="D12" s="17">
        <v>135864</v>
      </c>
      <c r="E12" s="17">
        <v>131282</v>
      </c>
      <c r="F12" s="17">
        <v>258919</v>
      </c>
      <c r="G12" s="17">
        <v>131135</v>
      </c>
      <c r="H12" s="17">
        <v>127784</v>
      </c>
      <c r="I12" s="17">
        <v>8227</v>
      </c>
      <c r="J12" s="17">
        <v>4729</v>
      </c>
      <c r="K12" s="17">
        <v>3498</v>
      </c>
      <c r="L12" s="351">
        <v>2.409109095138404</v>
      </c>
      <c r="M12" s="17">
        <v>30187</v>
      </c>
      <c r="N12" s="92">
        <v>609.3895428415002</v>
      </c>
      <c r="O12" s="92">
        <v>438.35999999999996</v>
      </c>
      <c r="P12" s="353" t="s">
        <v>100</v>
      </c>
      <c r="Z12" s="94"/>
      <c r="AA12" s="94"/>
    </row>
    <row r="13" spans="1:27" s="19" customFormat="1" ht="13.5" customHeight="1">
      <c r="A13" s="47" t="s">
        <v>528</v>
      </c>
      <c r="B13" s="17">
        <v>10867</v>
      </c>
      <c r="C13" s="17">
        <v>27113</v>
      </c>
      <c r="D13" s="17">
        <v>13851</v>
      </c>
      <c r="E13" s="17">
        <v>13262</v>
      </c>
      <c r="F13" s="17">
        <v>26629</v>
      </c>
      <c r="G13" s="17">
        <v>13621</v>
      </c>
      <c r="H13" s="17">
        <v>13008</v>
      </c>
      <c r="I13" s="17">
        <v>484</v>
      </c>
      <c r="J13" s="17">
        <v>230</v>
      </c>
      <c r="K13" s="17">
        <v>254</v>
      </c>
      <c r="L13" s="351">
        <v>2.4504463053280574</v>
      </c>
      <c r="M13" s="17">
        <v>3062</v>
      </c>
      <c r="N13" s="92">
        <v>429.81927710843377</v>
      </c>
      <c r="O13" s="92">
        <v>63.08</v>
      </c>
      <c r="P13" s="353" t="s">
        <v>394</v>
      </c>
      <c r="Z13" s="94"/>
      <c r="AA13" s="94"/>
    </row>
    <row r="14" spans="1:27" s="19" customFormat="1" ht="13.5" customHeight="1">
      <c r="A14" s="47" t="s">
        <v>529</v>
      </c>
      <c r="B14" s="17">
        <v>2082</v>
      </c>
      <c r="C14" s="17">
        <v>4717</v>
      </c>
      <c r="D14" s="17">
        <v>2575</v>
      </c>
      <c r="E14" s="17">
        <v>2141</v>
      </c>
      <c r="F14" s="17">
        <v>4426</v>
      </c>
      <c r="G14" s="17">
        <v>2354</v>
      </c>
      <c r="H14" s="17">
        <v>2072</v>
      </c>
      <c r="I14" s="17">
        <v>291</v>
      </c>
      <c r="J14" s="17">
        <v>221</v>
      </c>
      <c r="K14" s="17">
        <v>70</v>
      </c>
      <c r="L14" s="351">
        <v>2.1258405379442844</v>
      </c>
      <c r="M14" s="17">
        <v>1105</v>
      </c>
      <c r="N14" s="92">
        <v>155.7978196233895</v>
      </c>
      <c r="O14" s="92">
        <v>30.27</v>
      </c>
      <c r="P14" s="353" t="s">
        <v>395</v>
      </c>
      <c r="Z14" s="94"/>
      <c r="AA14" s="94"/>
    </row>
    <row r="15" spans="1:27" s="19" customFormat="1" ht="13.5" customHeight="1">
      <c r="A15" s="47" t="s">
        <v>1384</v>
      </c>
      <c r="B15" s="17">
        <v>2246</v>
      </c>
      <c r="C15" s="17">
        <v>4754</v>
      </c>
      <c r="D15" s="17">
        <v>2454</v>
      </c>
      <c r="E15" s="17">
        <v>2300</v>
      </c>
      <c r="F15" s="17">
        <v>4528</v>
      </c>
      <c r="G15" s="17">
        <v>2295</v>
      </c>
      <c r="H15" s="17">
        <v>2233</v>
      </c>
      <c r="I15" s="17">
        <v>226</v>
      </c>
      <c r="J15" s="17">
        <v>159</v>
      </c>
      <c r="K15" s="17">
        <v>67</v>
      </c>
      <c r="L15" s="351">
        <v>2.0160284951024043</v>
      </c>
      <c r="M15" s="17">
        <v>1254</v>
      </c>
      <c r="N15" s="92">
        <v>59.151424660943135</v>
      </c>
      <c r="O15" s="92">
        <v>80.37</v>
      </c>
      <c r="P15" s="353" t="s">
        <v>396</v>
      </c>
      <c r="Z15" s="94"/>
      <c r="AA15" s="94"/>
    </row>
    <row r="16" spans="1:27" s="19" customFormat="1" ht="13.5" customHeight="1">
      <c r="A16" s="47" t="s">
        <v>1385</v>
      </c>
      <c r="B16" s="17">
        <v>2436</v>
      </c>
      <c r="C16" s="17">
        <v>4943</v>
      </c>
      <c r="D16" s="17">
        <v>2575</v>
      </c>
      <c r="E16" s="17">
        <v>2367</v>
      </c>
      <c r="F16" s="17">
        <v>4784</v>
      </c>
      <c r="G16" s="17">
        <v>2484</v>
      </c>
      <c r="H16" s="17">
        <v>2300</v>
      </c>
      <c r="I16" s="17">
        <v>159</v>
      </c>
      <c r="J16" s="17">
        <v>92</v>
      </c>
      <c r="K16" s="17">
        <v>67</v>
      </c>
      <c r="L16" s="351">
        <v>1.9638752052545156</v>
      </c>
      <c r="M16" s="17">
        <v>1108</v>
      </c>
      <c r="N16" s="92">
        <v>84.42090878032116</v>
      </c>
      <c r="O16" s="92">
        <v>58.54</v>
      </c>
      <c r="P16" s="353" t="s">
        <v>101</v>
      </c>
      <c r="Z16" s="94"/>
      <c r="AA16" s="94"/>
    </row>
    <row r="17" spans="1:27" s="19" customFormat="1" ht="13.5" customHeight="1">
      <c r="A17" s="47" t="s">
        <v>1386</v>
      </c>
      <c r="B17" s="17">
        <v>1689</v>
      </c>
      <c r="C17" s="17">
        <v>4201</v>
      </c>
      <c r="D17" s="17">
        <v>2435</v>
      </c>
      <c r="E17" s="17">
        <v>1765</v>
      </c>
      <c r="F17" s="17">
        <v>3587</v>
      </c>
      <c r="G17" s="17">
        <v>1880</v>
      </c>
      <c r="H17" s="17">
        <v>1707</v>
      </c>
      <c r="I17" s="17">
        <v>614</v>
      </c>
      <c r="J17" s="17">
        <v>556</v>
      </c>
      <c r="K17" s="17">
        <v>58</v>
      </c>
      <c r="L17" s="351">
        <v>2.1237418590882178</v>
      </c>
      <c r="M17" s="17">
        <v>1015</v>
      </c>
      <c r="N17" s="92">
        <v>127.19563900666262</v>
      </c>
      <c r="O17" s="92">
        <v>33.02</v>
      </c>
      <c r="P17" s="353" t="s">
        <v>397</v>
      </c>
      <c r="Z17" s="94"/>
      <c r="AA17" s="94"/>
    </row>
    <row r="18" spans="1:27" s="19" customFormat="1" ht="13.5" customHeight="1">
      <c r="A18" s="47" t="s">
        <v>1387</v>
      </c>
      <c r="B18" s="17">
        <v>1229</v>
      </c>
      <c r="C18" s="17">
        <v>2947</v>
      </c>
      <c r="D18" s="17">
        <v>1728</v>
      </c>
      <c r="E18" s="17">
        <v>1219</v>
      </c>
      <c r="F18" s="17">
        <v>2483</v>
      </c>
      <c r="G18" s="17">
        <v>1319</v>
      </c>
      <c r="H18" s="17">
        <v>1164</v>
      </c>
      <c r="I18" s="17">
        <v>464</v>
      </c>
      <c r="J18" s="17">
        <v>409</v>
      </c>
      <c r="K18" s="17">
        <v>55</v>
      </c>
      <c r="L18" s="351">
        <v>2.020341741253051</v>
      </c>
      <c r="M18" s="17">
        <v>774</v>
      </c>
      <c r="N18" s="92">
        <v>113.82773271533411</v>
      </c>
      <c r="O18" s="92">
        <v>25.89</v>
      </c>
      <c r="P18" s="353" t="s">
        <v>102</v>
      </c>
      <c r="Z18" s="94"/>
      <c r="AA18" s="94"/>
    </row>
    <row r="19" spans="1:27" s="19" customFormat="1" ht="13.5" customHeight="1">
      <c r="A19" s="47" t="s">
        <v>1388</v>
      </c>
      <c r="B19" s="17">
        <v>3278</v>
      </c>
      <c r="C19" s="17">
        <v>7069</v>
      </c>
      <c r="D19" s="17">
        <v>3769</v>
      </c>
      <c r="E19" s="17">
        <v>3300</v>
      </c>
      <c r="F19" s="17">
        <v>6545</v>
      </c>
      <c r="G19" s="17">
        <v>3397</v>
      </c>
      <c r="H19" s="17">
        <v>3148</v>
      </c>
      <c r="I19" s="17">
        <v>524</v>
      </c>
      <c r="J19" s="17">
        <v>372</v>
      </c>
      <c r="K19" s="17">
        <v>152</v>
      </c>
      <c r="L19" s="351">
        <v>1.9966442953020134</v>
      </c>
      <c r="M19" s="17">
        <v>1441</v>
      </c>
      <c r="N19" s="92">
        <v>125.42583392476934</v>
      </c>
      <c r="O19" s="92">
        <v>56.36</v>
      </c>
      <c r="P19" s="353" t="s">
        <v>286</v>
      </c>
      <c r="Z19" s="94"/>
      <c r="AA19" s="94"/>
    </row>
    <row r="20" spans="1:27" s="19" customFormat="1" ht="13.5" customHeight="1">
      <c r="A20" s="47" t="s">
        <v>1389</v>
      </c>
      <c r="B20" s="17">
        <v>1139</v>
      </c>
      <c r="C20" s="17">
        <v>2578</v>
      </c>
      <c r="D20" s="17">
        <v>1466</v>
      </c>
      <c r="E20" s="17">
        <v>1111</v>
      </c>
      <c r="F20" s="17">
        <v>2287</v>
      </c>
      <c r="G20" s="17">
        <v>1197</v>
      </c>
      <c r="H20" s="17">
        <v>1090</v>
      </c>
      <c r="I20" s="17">
        <v>291</v>
      </c>
      <c r="J20" s="17">
        <v>270</v>
      </c>
      <c r="K20" s="17">
        <v>21</v>
      </c>
      <c r="L20" s="351">
        <v>2.0079016681299384</v>
      </c>
      <c r="M20" s="17">
        <v>845</v>
      </c>
      <c r="N20" s="92">
        <v>59.597594819611466</v>
      </c>
      <c r="O20" s="92">
        <v>43.24</v>
      </c>
      <c r="P20" s="353" t="s">
        <v>103</v>
      </c>
      <c r="Z20" s="94"/>
      <c r="AA20" s="94"/>
    </row>
    <row r="21" spans="1:27" s="19" customFormat="1" ht="13.5" customHeight="1">
      <c r="A21" s="47" t="s">
        <v>1390</v>
      </c>
      <c r="B21" s="17">
        <v>3167</v>
      </c>
      <c r="C21" s="17">
        <v>6038</v>
      </c>
      <c r="D21" s="17">
        <v>3215</v>
      </c>
      <c r="E21" s="17">
        <v>2823</v>
      </c>
      <c r="F21" s="17">
        <v>5751</v>
      </c>
      <c r="G21" s="17">
        <v>3063</v>
      </c>
      <c r="H21" s="17">
        <v>2688</v>
      </c>
      <c r="I21" s="17">
        <v>287</v>
      </c>
      <c r="J21" s="17">
        <v>152</v>
      </c>
      <c r="K21" s="17">
        <v>135</v>
      </c>
      <c r="L21" s="351">
        <v>1.8159141143037576</v>
      </c>
      <c r="M21" s="17">
        <v>1396</v>
      </c>
      <c r="N21" s="92">
        <v>7020.930232558139</v>
      </c>
      <c r="O21" s="92">
        <v>0.86</v>
      </c>
      <c r="P21" s="353" t="s">
        <v>398</v>
      </c>
      <c r="Z21" s="94"/>
      <c r="AA21" s="94"/>
    </row>
    <row r="22" spans="1:27" s="19" customFormat="1" ht="13.5" customHeight="1">
      <c r="A22" s="47" t="s">
        <v>1391</v>
      </c>
      <c r="B22" s="17">
        <v>2667</v>
      </c>
      <c r="C22" s="17">
        <v>4968</v>
      </c>
      <c r="D22" s="17">
        <v>2651</v>
      </c>
      <c r="E22" s="17">
        <v>2314</v>
      </c>
      <c r="F22" s="17">
        <v>4602</v>
      </c>
      <c r="G22" s="17">
        <v>2453</v>
      </c>
      <c r="H22" s="17">
        <v>2149</v>
      </c>
      <c r="I22" s="17">
        <v>366</v>
      </c>
      <c r="J22" s="17">
        <v>200</v>
      </c>
      <c r="K22" s="17">
        <v>166</v>
      </c>
      <c r="L22" s="351">
        <v>1.7255343082114736</v>
      </c>
      <c r="M22" s="17">
        <v>888</v>
      </c>
      <c r="N22" s="92">
        <v>8275</v>
      </c>
      <c r="O22" s="92">
        <v>0.6</v>
      </c>
      <c r="P22" s="354" t="s">
        <v>399</v>
      </c>
      <c r="Z22" s="94"/>
      <c r="AA22" s="94"/>
    </row>
    <row r="23" spans="1:27" s="19" customFormat="1" ht="13.5" customHeight="1">
      <c r="A23" s="47" t="s">
        <v>1392</v>
      </c>
      <c r="B23" s="17">
        <v>4449</v>
      </c>
      <c r="C23" s="17">
        <v>9900</v>
      </c>
      <c r="D23" s="17">
        <v>5130</v>
      </c>
      <c r="E23" s="17">
        <v>4770</v>
      </c>
      <c r="F23" s="17">
        <v>9696</v>
      </c>
      <c r="G23" s="17">
        <v>5042</v>
      </c>
      <c r="H23" s="17">
        <v>4654</v>
      </c>
      <c r="I23" s="17">
        <v>204</v>
      </c>
      <c r="J23" s="17">
        <v>88</v>
      </c>
      <c r="K23" s="17">
        <v>116</v>
      </c>
      <c r="L23" s="351">
        <v>2.179366149696561</v>
      </c>
      <c r="M23" s="17">
        <v>1555</v>
      </c>
      <c r="N23" s="92">
        <v>1356.164383561644</v>
      </c>
      <c r="O23" s="92">
        <v>7.3</v>
      </c>
      <c r="P23" s="353" t="s">
        <v>402</v>
      </c>
      <c r="Z23" s="94"/>
      <c r="AA23" s="94"/>
    </row>
    <row r="24" spans="1:27" s="19" customFormat="1" ht="13.5" customHeight="1">
      <c r="A24" s="47" t="s">
        <v>1393</v>
      </c>
      <c r="B24" s="17">
        <v>5435</v>
      </c>
      <c r="C24" s="17">
        <v>12074</v>
      </c>
      <c r="D24" s="17">
        <v>6110</v>
      </c>
      <c r="E24" s="17">
        <v>5962</v>
      </c>
      <c r="F24" s="17">
        <v>11860</v>
      </c>
      <c r="G24" s="17">
        <v>6036</v>
      </c>
      <c r="H24" s="17">
        <v>5824</v>
      </c>
      <c r="I24" s="17">
        <v>214</v>
      </c>
      <c r="J24" s="17">
        <v>74</v>
      </c>
      <c r="K24" s="17">
        <v>140</v>
      </c>
      <c r="L24" s="351">
        <v>2.1821527138914445</v>
      </c>
      <c r="M24" s="17">
        <v>2037</v>
      </c>
      <c r="N24" s="92">
        <v>14371.428571428572</v>
      </c>
      <c r="O24" s="92">
        <v>0.84</v>
      </c>
      <c r="P24" s="353" t="s">
        <v>403</v>
      </c>
      <c r="Z24" s="94"/>
      <c r="AA24" s="94"/>
    </row>
    <row r="25" spans="1:27" s="19" customFormat="1" ht="13.5" customHeight="1">
      <c r="A25" s="47" t="s">
        <v>1394</v>
      </c>
      <c r="B25" s="17">
        <v>8836</v>
      </c>
      <c r="C25" s="17">
        <v>19444</v>
      </c>
      <c r="D25" s="17">
        <v>9860</v>
      </c>
      <c r="E25" s="17">
        <v>9582</v>
      </c>
      <c r="F25" s="17">
        <v>18893</v>
      </c>
      <c r="G25" s="17">
        <v>9605</v>
      </c>
      <c r="H25" s="17">
        <v>9288</v>
      </c>
      <c r="I25" s="17">
        <v>551</v>
      </c>
      <c r="J25" s="17">
        <v>256</v>
      </c>
      <c r="K25" s="17">
        <v>295</v>
      </c>
      <c r="L25" s="351">
        <v>2.138184698958805</v>
      </c>
      <c r="M25" s="17">
        <v>2022</v>
      </c>
      <c r="N25" s="92">
        <v>12383.439490445859</v>
      </c>
      <c r="O25" s="92">
        <v>1.57</v>
      </c>
      <c r="P25" s="353" t="s">
        <v>404</v>
      </c>
      <c r="Z25" s="94"/>
      <c r="AA25" s="94"/>
    </row>
    <row r="26" spans="1:27" s="19" customFormat="1" ht="13.5" customHeight="1">
      <c r="A26" s="47" t="s">
        <v>1395</v>
      </c>
      <c r="B26" s="17">
        <v>9007</v>
      </c>
      <c r="C26" s="17">
        <v>25827</v>
      </c>
      <c r="D26" s="17">
        <v>12861</v>
      </c>
      <c r="E26" s="17">
        <v>12966</v>
      </c>
      <c r="F26" s="17">
        <v>25581</v>
      </c>
      <c r="G26" s="17">
        <v>12761</v>
      </c>
      <c r="H26" s="17">
        <v>12820</v>
      </c>
      <c r="I26" s="17">
        <v>246</v>
      </c>
      <c r="J26" s="17">
        <v>100</v>
      </c>
      <c r="K26" s="17">
        <v>146</v>
      </c>
      <c r="L26" s="351">
        <v>2.8401243477295437</v>
      </c>
      <c r="M26" s="17">
        <v>2343</v>
      </c>
      <c r="N26" s="92">
        <v>10208.300395256918</v>
      </c>
      <c r="O26" s="92">
        <v>2.53</v>
      </c>
      <c r="P26" s="353" t="s">
        <v>405</v>
      </c>
      <c r="Z26" s="94"/>
      <c r="AA26" s="94"/>
    </row>
    <row r="27" spans="1:27" s="19" customFormat="1" ht="13.5" customHeight="1">
      <c r="A27" s="47" t="s">
        <v>1396</v>
      </c>
      <c r="B27" s="17">
        <v>17380</v>
      </c>
      <c r="C27" s="17">
        <v>47769</v>
      </c>
      <c r="D27" s="17">
        <v>24026</v>
      </c>
      <c r="E27" s="17">
        <v>23744</v>
      </c>
      <c r="F27" s="17">
        <v>47407</v>
      </c>
      <c r="G27" s="17">
        <v>23887</v>
      </c>
      <c r="H27" s="17">
        <v>23520</v>
      </c>
      <c r="I27" s="17">
        <v>362</v>
      </c>
      <c r="J27" s="17">
        <v>138</v>
      </c>
      <c r="K27" s="17">
        <v>224</v>
      </c>
      <c r="L27" s="351">
        <v>2.7276754890678943</v>
      </c>
      <c r="M27" s="17">
        <v>2450</v>
      </c>
      <c r="N27" s="92">
        <v>8749.08424908425</v>
      </c>
      <c r="O27" s="92">
        <v>5.46</v>
      </c>
      <c r="P27" s="353" t="s">
        <v>406</v>
      </c>
      <c r="Z27" s="94"/>
      <c r="AA27" s="94"/>
    </row>
    <row r="28" spans="1:27" s="19" customFormat="1" ht="13.5" customHeight="1">
      <c r="A28" s="47" t="s">
        <v>1397</v>
      </c>
      <c r="B28" s="17">
        <v>17214</v>
      </c>
      <c r="C28" s="17">
        <v>49098</v>
      </c>
      <c r="D28" s="17">
        <v>24379</v>
      </c>
      <c r="E28" s="17">
        <v>24719</v>
      </c>
      <c r="F28" s="17">
        <v>48401</v>
      </c>
      <c r="G28" s="17">
        <v>24045</v>
      </c>
      <c r="H28" s="17">
        <v>24356</v>
      </c>
      <c r="I28" s="17">
        <v>697</v>
      </c>
      <c r="J28" s="17">
        <v>334</v>
      </c>
      <c r="K28" s="17">
        <v>363</v>
      </c>
      <c r="L28" s="351">
        <v>2.811723016149646</v>
      </c>
      <c r="M28" s="17">
        <v>3901</v>
      </c>
      <c r="N28" s="92">
        <v>2906.9271758436944</v>
      </c>
      <c r="O28" s="92">
        <v>16.89</v>
      </c>
      <c r="P28" s="353" t="s">
        <v>287</v>
      </c>
      <c r="Z28" s="94"/>
      <c r="AA28" s="94"/>
    </row>
    <row r="29" spans="1:27" s="19" customFormat="1" ht="13.5" customHeight="1">
      <c r="A29" s="47" t="s">
        <v>1398</v>
      </c>
      <c r="B29" s="17">
        <v>14354</v>
      </c>
      <c r="C29" s="17">
        <v>33706</v>
      </c>
      <c r="D29" s="17">
        <v>16774</v>
      </c>
      <c r="E29" s="17">
        <v>16928</v>
      </c>
      <c r="F29" s="17">
        <v>31459</v>
      </c>
      <c r="G29" s="17">
        <v>15696</v>
      </c>
      <c r="H29" s="17">
        <v>15763</v>
      </c>
      <c r="I29" s="17">
        <v>2247</v>
      </c>
      <c r="J29" s="17">
        <v>1078</v>
      </c>
      <c r="K29" s="17">
        <v>1169</v>
      </c>
      <c r="L29" s="351">
        <v>2.1916538943848405</v>
      </c>
      <c r="M29" s="17">
        <v>2991</v>
      </c>
      <c r="N29" s="92">
        <v>2920.4506065857886</v>
      </c>
      <c r="O29" s="92">
        <v>11.54</v>
      </c>
      <c r="P29" s="353" t="s">
        <v>114</v>
      </c>
      <c r="Z29" s="94"/>
      <c r="AA29" s="94"/>
    </row>
    <row r="30" spans="1:27" s="19" customFormat="1" ht="13.5" customHeight="1">
      <c r="A30" s="47" t="s">
        <v>202</v>
      </c>
      <c r="B30" s="17">
        <v>147201</v>
      </c>
      <c r="C30" s="17">
        <v>368637</v>
      </c>
      <c r="D30" s="17">
        <v>188937</v>
      </c>
      <c r="E30" s="17">
        <v>179700</v>
      </c>
      <c r="F30" s="17">
        <v>359036</v>
      </c>
      <c r="G30" s="17">
        <v>182987</v>
      </c>
      <c r="H30" s="17">
        <v>176049</v>
      </c>
      <c r="I30" s="17">
        <v>9601</v>
      </c>
      <c r="J30" s="17">
        <v>5950</v>
      </c>
      <c r="K30" s="17">
        <v>3651</v>
      </c>
      <c r="L30" s="351">
        <v>2.439086690987154</v>
      </c>
      <c r="M30" s="17">
        <v>26814</v>
      </c>
      <c r="N30" s="92">
        <v>1864.6535154274152</v>
      </c>
      <c r="O30" s="92">
        <v>197.70000000000002</v>
      </c>
      <c r="P30" s="353" t="s">
        <v>115</v>
      </c>
      <c r="Z30" s="94"/>
      <c r="AA30" s="94"/>
    </row>
    <row r="31" spans="1:27" s="19" customFormat="1" ht="13.5" customHeight="1">
      <c r="A31" s="47" t="s">
        <v>1399</v>
      </c>
      <c r="B31" s="17">
        <v>11798</v>
      </c>
      <c r="C31" s="17">
        <v>29778</v>
      </c>
      <c r="D31" s="17">
        <v>15618</v>
      </c>
      <c r="E31" s="17">
        <v>14160</v>
      </c>
      <c r="F31" s="17">
        <v>27929</v>
      </c>
      <c r="G31" s="17">
        <v>14452</v>
      </c>
      <c r="H31" s="17">
        <v>13477</v>
      </c>
      <c r="I31" s="17">
        <v>1849</v>
      </c>
      <c r="J31" s="17">
        <v>1166</v>
      </c>
      <c r="K31" s="17">
        <v>683</v>
      </c>
      <c r="L31" s="351">
        <v>2.36726563824377</v>
      </c>
      <c r="M31" s="17">
        <v>4917</v>
      </c>
      <c r="N31" s="92">
        <v>522.2027358821466</v>
      </c>
      <c r="O31" s="92">
        <v>57.02</v>
      </c>
      <c r="P31" s="353" t="s">
        <v>407</v>
      </c>
      <c r="Z31" s="94"/>
      <c r="AA31" s="94"/>
    </row>
    <row r="32" spans="1:27" s="19" customFormat="1" ht="13.5" customHeight="1">
      <c r="A32" s="47" t="s">
        <v>1400</v>
      </c>
      <c r="B32" s="17">
        <v>9495</v>
      </c>
      <c r="C32" s="17">
        <v>24088</v>
      </c>
      <c r="D32" s="17">
        <v>12706</v>
      </c>
      <c r="E32" s="17">
        <v>11382</v>
      </c>
      <c r="F32" s="17">
        <v>23102</v>
      </c>
      <c r="G32" s="17">
        <v>12048</v>
      </c>
      <c r="H32" s="17">
        <v>11054</v>
      </c>
      <c r="I32" s="17">
        <v>986</v>
      </c>
      <c r="J32" s="17">
        <v>658</v>
      </c>
      <c r="K32" s="17">
        <v>328</v>
      </c>
      <c r="L32" s="351">
        <v>2.433070036861506</v>
      </c>
      <c r="M32" s="17">
        <v>2294</v>
      </c>
      <c r="N32" s="92">
        <v>765.575333757152</v>
      </c>
      <c r="O32" s="92">
        <v>31.46</v>
      </c>
      <c r="P32" s="353" t="s">
        <v>408</v>
      </c>
      <c r="Z32" s="94"/>
      <c r="AA32" s="94"/>
    </row>
    <row r="33" spans="1:27" s="19" customFormat="1" ht="13.5" customHeight="1">
      <c r="A33" s="47" t="s">
        <v>1401</v>
      </c>
      <c r="B33" s="17">
        <v>8992</v>
      </c>
      <c r="C33" s="17">
        <v>22489</v>
      </c>
      <c r="D33" s="17">
        <v>12453</v>
      </c>
      <c r="E33" s="17">
        <v>10036</v>
      </c>
      <c r="F33" s="17">
        <v>20900</v>
      </c>
      <c r="G33" s="17">
        <v>11228</v>
      </c>
      <c r="H33" s="17">
        <v>9672</v>
      </c>
      <c r="I33" s="17">
        <v>1589</v>
      </c>
      <c r="J33" s="17">
        <v>1225</v>
      </c>
      <c r="K33" s="17">
        <v>364</v>
      </c>
      <c r="L33" s="351">
        <v>2.324288256227758</v>
      </c>
      <c r="M33" s="17">
        <v>2308</v>
      </c>
      <c r="N33" s="92">
        <v>736.8610747051114</v>
      </c>
      <c r="O33" s="92">
        <v>30.52</v>
      </c>
      <c r="P33" s="353" t="s">
        <v>116</v>
      </c>
      <c r="Z33" s="94"/>
      <c r="AA33" s="94"/>
    </row>
    <row r="34" spans="1:27" s="19" customFormat="1" ht="12.75" customHeight="1">
      <c r="A34" s="47" t="s">
        <v>1402</v>
      </c>
      <c r="B34" s="17">
        <v>4485</v>
      </c>
      <c r="C34" s="17">
        <v>10873</v>
      </c>
      <c r="D34" s="17">
        <v>5975</v>
      </c>
      <c r="E34" s="17">
        <v>4898</v>
      </c>
      <c r="F34" s="17">
        <v>9702</v>
      </c>
      <c r="G34" s="17">
        <v>5114</v>
      </c>
      <c r="H34" s="17">
        <v>4588</v>
      </c>
      <c r="I34" s="17">
        <v>1171</v>
      </c>
      <c r="J34" s="17">
        <v>861</v>
      </c>
      <c r="K34" s="17">
        <v>310</v>
      </c>
      <c r="L34" s="351">
        <v>2.163210702341137</v>
      </c>
      <c r="M34" s="17">
        <v>1961</v>
      </c>
      <c r="N34" s="92">
        <v>254.73067915690865</v>
      </c>
      <c r="O34" s="92">
        <v>42.7</v>
      </c>
      <c r="P34" s="353" t="s">
        <v>409</v>
      </c>
      <c r="Z34" s="94"/>
      <c r="AA34" s="94"/>
    </row>
    <row r="35" spans="1:27" s="19" customFormat="1" ht="12.75" customHeight="1">
      <c r="A35" s="47" t="s">
        <v>1403</v>
      </c>
      <c r="B35" s="17">
        <v>8774</v>
      </c>
      <c r="C35" s="17">
        <v>18191</v>
      </c>
      <c r="D35" s="17">
        <v>9352</v>
      </c>
      <c r="E35" s="17">
        <v>8839</v>
      </c>
      <c r="F35" s="17">
        <v>17582</v>
      </c>
      <c r="G35" s="17">
        <v>9045</v>
      </c>
      <c r="H35" s="17">
        <v>8537</v>
      </c>
      <c r="I35" s="17">
        <v>609</v>
      </c>
      <c r="J35" s="17">
        <v>307</v>
      </c>
      <c r="K35" s="17">
        <v>302</v>
      </c>
      <c r="L35" s="351">
        <v>2.0038750854798266</v>
      </c>
      <c r="M35" s="17">
        <v>2188</v>
      </c>
      <c r="N35" s="92">
        <v>12902.12765957447</v>
      </c>
      <c r="O35" s="92">
        <v>1.41</v>
      </c>
      <c r="P35" s="353" t="s">
        <v>288</v>
      </c>
      <c r="Z35" s="94"/>
      <c r="AA35" s="94"/>
    </row>
    <row r="36" spans="1:27" s="19" customFormat="1" ht="12.75" customHeight="1">
      <c r="A36" s="47" t="s">
        <v>1404</v>
      </c>
      <c r="B36" s="17">
        <v>15429</v>
      </c>
      <c r="C36" s="17">
        <v>27504</v>
      </c>
      <c r="D36" s="17">
        <v>14191</v>
      </c>
      <c r="E36" s="17">
        <v>13313</v>
      </c>
      <c r="F36" s="17">
        <v>26700</v>
      </c>
      <c r="G36" s="17">
        <v>13808</v>
      </c>
      <c r="H36" s="17">
        <v>12892</v>
      </c>
      <c r="I36" s="17">
        <v>804</v>
      </c>
      <c r="J36" s="17">
        <v>383</v>
      </c>
      <c r="K36" s="17">
        <v>421</v>
      </c>
      <c r="L36" s="351">
        <v>1.7305074859031693</v>
      </c>
      <c r="M36" s="17">
        <v>1847</v>
      </c>
      <c r="N36" s="92">
        <v>13224.038461538461</v>
      </c>
      <c r="O36" s="92">
        <v>2.08</v>
      </c>
      <c r="P36" s="353" t="s">
        <v>289</v>
      </c>
      <c r="Z36" s="94"/>
      <c r="AA36" s="94"/>
    </row>
    <row r="37" spans="1:27" s="19" customFormat="1" ht="12.75" customHeight="1">
      <c r="A37" s="47" t="s">
        <v>1405</v>
      </c>
      <c r="B37" s="17">
        <v>6211</v>
      </c>
      <c r="C37" s="17">
        <v>15729</v>
      </c>
      <c r="D37" s="17">
        <v>7690</v>
      </c>
      <c r="E37" s="17">
        <v>8039</v>
      </c>
      <c r="F37" s="17">
        <v>15588</v>
      </c>
      <c r="G37" s="17">
        <v>7635</v>
      </c>
      <c r="H37" s="17">
        <v>7953</v>
      </c>
      <c r="I37" s="17">
        <v>141</v>
      </c>
      <c r="J37" s="17">
        <v>55</v>
      </c>
      <c r="K37" s="17">
        <v>86</v>
      </c>
      <c r="L37" s="351">
        <v>2.509740782482692</v>
      </c>
      <c r="M37" s="17">
        <v>1421</v>
      </c>
      <c r="N37" s="92">
        <v>18079.310344827587</v>
      </c>
      <c r="O37" s="92">
        <v>0.87</v>
      </c>
      <c r="P37" s="353" t="s">
        <v>410</v>
      </c>
      <c r="Z37" s="94"/>
      <c r="AA37" s="94"/>
    </row>
    <row r="38" spans="1:27" s="19" customFormat="1" ht="12.75" customHeight="1">
      <c r="A38" s="47" t="s">
        <v>1406</v>
      </c>
      <c r="B38" s="17">
        <v>14108</v>
      </c>
      <c r="C38" s="17">
        <v>41400</v>
      </c>
      <c r="D38" s="17">
        <v>20455</v>
      </c>
      <c r="E38" s="17">
        <v>20945</v>
      </c>
      <c r="F38" s="17">
        <v>41077</v>
      </c>
      <c r="G38" s="17">
        <v>20321</v>
      </c>
      <c r="H38" s="17">
        <v>20756</v>
      </c>
      <c r="I38" s="17">
        <v>323</v>
      </c>
      <c r="J38" s="17">
        <v>134</v>
      </c>
      <c r="K38" s="17">
        <v>189</v>
      </c>
      <c r="L38" s="351">
        <v>2.9116104337964277</v>
      </c>
      <c r="M38" s="17">
        <v>2133</v>
      </c>
      <c r="N38" s="92">
        <v>22020.744680851065</v>
      </c>
      <c r="O38" s="92">
        <v>1.88</v>
      </c>
      <c r="P38" s="353" t="s">
        <v>411</v>
      </c>
      <c r="Z38" s="94"/>
      <c r="AA38" s="94"/>
    </row>
    <row r="39" spans="1:27" s="19" customFormat="1" ht="12.75" customHeight="1">
      <c r="A39" s="47" t="s">
        <v>1407</v>
      </c>
      <c r="B39" s="17">
        <v>7947</v>
      </c>
      <c r="C39" s="17">
        <v>21487</v>
      </c>
      <c r="D39" s="17">
        <v>10429</v>
      </c>
      <c r="E39" s="17">
        <v>11058</v>
      </c>
      <c r="F39" s="17">
        <v>21351</v>
      </c>
      <c r="G39" s="17">
        <v>10383</v>
      </c>
      <c r="H39" s="17">
        <v>10968</v>
      </c>
      <c r="I39" s="17">
        <v>136</v>
      </c>
      <c r="J39" s="17">
        <v>46</v>
      </c>
      <c r="K39" s="17">
        <v>90</v>
      </c>
      <c r="L39" s="351">
        <v>2.6866742166855415</v>
      </c>
      <c r="M39" s="17">
        <v>1709</v>
      </c>
      <c r="N39" s="92">
        <v>13952.597402597403</v>
      </c>
      <c r="O39" s="92">
        <v>1.54</v>
      </c>
      <c r="P39" s="353" t="s">
        <v>412</v>
      </c>
      <c r="Z39" s="94"/>
      <c r="AA39" s="94"/>
    </row>
    <row r="40" spans="1:27" s="19" customFormat="1" ht="12.75" customHeight="1">
      <c r="A40" s="47" t="s">
        <v>1408</v>
      </c>
      <c r="B40" s="17">
        <v>12366</v>
      </c>
      <c r="C40" s="17">
        <v>38790</v>
      </c>
      <c r="D40" s="17">
        <v>19425</v>
      </c>
      <c r="E40" s="17">
        <v>19365</v>
      </c>
      <c r="F40" s="17">
        <v>38488</v>
      </c>
      <c r="G40" s="17">
        <v>19238</v>
      </c>
      <c r="H40" s="17">
        <v>19250</v>
      </c>
      <c r="I40" s="17">
        <v>302</v>
      </c>
      <c r="J40" s="17">
        <v>187</v>
      </c>
      <c r="K40" s="17">
        <v>115</v>
      </c>
      <c r="L40" s="351">
        <v>3.1124049814006147</v>
      </c>
      <c r="M40" s="17">
        <v>1598</v>
      </c>
      <c r="N40" s="92">
        <v>8639.420935412027</v>
      </c>
      <c r="O40" s="92">
        <v>4.49</v>
      </c>
      <c r="P40" s="353" t="s">
        <v>413</v>
      </c>
      <c r="Z40" s="94"/>
      <c r="AA40" s="94"/>
    </row>
    <row r="41" spans="1:27" s="19" customFormat="1" ht="12.75" customHeight="1">
      <c r="A41" s="47" t="s">
        <v>1409</v>
      </c>
      <c r="B41" s="17">
        <v>12524</v>
      </c>
      <c r="C41" s="17">
        <v>37399</v>
      </c>
      <c r="D41" s="17">
        <v>18746</v>
      </c>
      <c r="E41" s="17">
        <v>18653</v>
      </c>
      <c r="F41" s="17">
        <v>37192</v>
      </c>
      <c r="G41" s="17">
        <v>18651</v>
      </c>
      <c r="H41" s="17">
        <v>18541</v>
      </c>
      <c r="I41" s="17">
        <v>207</v>
      </c>
      <c r="J41" s="17">
        <v>95</v>
      </c>
      <c r="K41" s="17">
        <v>112</v>
      </c>
      <c r="L41" s="351">
        <v>2.9696582561481955</v>
      </c>
      <c r="M41" s="17">
        <v>1156</v>
      </c>
      <c r="N41" s="92">
        <v>8025.751072961373</v>
      </c>
      <c r="O41" s="92">
        <v>4.66</v>
      </c>
      <c r="P41" s="353" t="s">
        <v>1410</v>
      </c>
      <c r="Z41" s="94"/>
      <c r="AA41" s="94"/>
    </row>
    <row r="42" spans="1:27" s="19" customFormat="1" ht="12.75" customHeight="1">
      <c r="A42" s="47" t="s">
        <v>1411</v>
      </c>
      <c r="B42" s="17">
        <v>16846</v>
      </c>
      <c r="C42" s="17">
        <v>37303</v>
      </c>
      <c r="D42" s="17">
        <v>19108</v>
      </c>
      <c r="E42" s="17">
        <v>18195</v>
      </c>
      <c r="F42" s="17">
        <v>36596</v>
      </c>
      <c r="G42" s="17">
        <v>18671</v>
      </c>
      <c r="H42" s="17">
        <v>17925</v>
      </c>
      <c r="I42" s="17">
        <v>707</v>
      </c>
      <c r="J42" s="17">
        <v>437</v>
      </c>
      <c r="K42" s="17">
        <v>270</v>
      </c>
      <c r="L42" s="351">
        <v>2.1723851359373145</v>
      </c>
      <c r="M42" s="17">
        <v>1965</v>
      </c>
      <c r="N42" s="92">
        <v>3080.594549958712</v>
      </c>
      <c r="O42" s="92">
        <v>12.11</v>
      </c>
      <c r="P42" s="353" t="s">
        <v>1412</v>
      </c>
      <c r="Z42" s="94"/>
      <c r="AA42" s="94"/>
    </row>
    <row r="43" spans="1:27" s="19" customFormat="1" ht="12.75" customHeight="1">
      <c r="A43" s="47" t="s">
        <v>1413</v>
      </c>
      <c r="B43" s="17">
        <v>18226</v>
      </c>
      <c r="C43" s="17">
        <v>43606</v>
      </c>
      <c r="D43" s="17">
        <v>22789</v>
      </c>
      <c r="E43" s="17">
        <v>20817</v>
      </c>
      <c r="F43" s="17">
        <v>42829</v>
      </c>
      <c r="G43" s="17">
        <v>22393</v>
      </c>
      <c r="H43" s="17">
        <v>20436</v>
      </c>
      <c r="I43" s="17">
        <v>777</v>
      </c>
      <c r="J43" s="17">
        <v>396</v>
      </c>
      <c r="K43" s="17">
        <v>381</v>
      </c>
      <c r="L43" s="351">
        <v>2.349884779984637</v>
      </c>
      <c r="M43" s="17">
        <v>1317</v>
      </c>
      <c r="N43" s="92">
        <v>6265.086206896552</v>
      </c>
      <c r="O43" s="92">
        <v>6.96</v>
      </c>
      <c r="P43" s="353" t="s">
        <v>1414</v>
      </c>
      <c r="Z43" s="94"/>
      <c r="AA43" s="94"/>
    </row>
    <row r="44" spans="1:27" s="19" customFormat="1" ht="12.75" customHeight="1">
      <c r="A44" s="355" t="s">
        <v>1613</v>
      </c>
      <c r="B44" s="17">
        <v>48835</v>
      </c>
      <c r="C44" s="17">
        <v>111849</v>
      </c>
      <c r="D44" s="17">
        <v>56164</v>
      </c>
      <c r="E44" s="17">
        <v>55685</v>
      </c>
      <c r="F44" s="17">
        <v>109931</v>
      </c>
      <c r="G44" s="17">
        <v>55221</v>
      </c>
      <c r="H44" s="17">
        <v>54710</v>
      </c>
      <c r="I44" s="17">
        <v>1918</v>
      </c>
      <c r="J44" s="17">
        <v>943</v>
      </c>
      <c r="K44" s="17">
        <v>975</v>
      </c>
      <c r="L44" s="351">
        <v>2.25106992935395</v>
      </c>
      <c r="M44" s="17">
        <v>24213</v>
      </c>
      <c r="N44" s="92">
        <v>129.41292173832554</v>
      </c>
      <c r="O44" s="92">
        <v>864.19</v>
      </c>
      <c r="P44" s="352" t="s">
        <v>486</v>
      </c>
      <c r="Z44" s="94"/>
      <c r="AA44" s="94"/>
    </row>
    <row r="45" spans="1:27" s="19" customFormat="1" ht="12.75" customHeight="1">
      <c r="A45" s="47" t="s">
        <v>203</v>
      </c>
      <c r="B45" s="17">
        <v>3882</v>
      </c>
      <c r="C45" s="17">
        <v>8304</v>
      </c>
      <c r="D45" s="17">
        <v>4197</v>
      </c>
      <c r="E45" s="17">
        <v>4107</v>
      </c>
      <c r="F45" s="17">
        <v>8199</v>
      </c>
      <c r="G45" s="17">
        <v>4147</v>
      </c>
      <c r="H45" s="17">
        <v>4052</v>
      </c>
      <c r="I45" s="356">
        <v>105</v>
      </c>
      <c r="J45" s="17">
        <v>50</v>
      </c>
      <c r="K45" s="17">
        <v>55</v>
      </c>
      <c r="L45" s="351">
        <v>2.11205564142195</v>
      </c>
      <c r="M45" s="17">
        <v>2416</v>
      </c>
      <c r="N45" s="92">
        <v>81.8128078817734</v>
      </c>
      <c r="O45" s="92">
        <v>101.5</v>
      </c>
      <c r="P45" s="353" t="s">
        <v>492</v>
      </c>
      <c r="Z45" s="94"/>
      <c r="AA45" s="94"/>
    </row>
    <row r="46" spans="1:27" s="19" customFormat="1" ht="12.75" customHeight="1" thickBot="1">
      <c r="A46" s="357" t="s">
        <v>204</v>
      </c>
      <c r="B46" s="358">
        <v>1726</v>
      </c>
      <c r="C46" s="358">
        <v>3739</v>
      </c>
      <c r="D46" s="358">
        <v>1913</v>
      </c>
      <c r="E46" s="358">
        <v>1826</v>
      </c>
      <c r="F46" s="358">
        <v>3681</v>
      </c>
      <c r="G46" s="358">
        <v>1887</v>
      </c>
      <c r="H46" s="358">
        <v>1794</v>
      </c>
      <c r="I46" s="359">
        <v>58</v>
      </c>
      <c r="J46" s="358">
        <v>26</v>
      </c>
      <c r="K46" s="358">
        <v>32</v>
      </c>
      <c r="L46" s="360">
        <v>2.13267670915411</v>
      </c>
      <c r="M46" s="358">
        <v>1277</v>
      </c>
      <c r="N46" s="361">
        <v>59.405783285668896</v>
      </c>
      <c r="O46" s="361">
        <v>62.94</v>
      </c>
      <c r="P46" s="362" t="s">
        <v>493</v>
      </c>
      <c r="Z46" s="94"/>
      <c r="AA46" s="94"/>
    </row>
    <row r="47" spans="1:16" s="19" customFormat="1" ht="9.75" customHeight="1" thickTop="1">
      <c r="A47" s="18"/>
      <c r="H47" s="20"/>
      <c r="L47" s="21"/>
      <c r="O47" s="21"/>
      <c r="P47" s="22"/>
    </row>
    <row r="48" spans="1:16" s="19" customFormat="1" ht="12" customHeight="1">
      <c r="A48" s="23" t="s">
        <v>1612</v>
      </c>
      <c r="B48" s="18"/>
      <c r="C48" s="18"/>
      <c r="D48" s="18"/>
      <c r="E48" s="24"/>
      <c r="F48" s="25"/>
      <c r="G48" s="18"/>
      <c r="H48" s="24"/>
      <c r="I48" s="26" t="s">
        <v>1415</v>
      </c>
      <c r="J48" s="10"/>
      <c r="K48" s="10"/>
      <c r="L48" s="10"/>
      <c r="O48" s="21"/>
      <c r="P48" s="22"/>
    </row>
    <row r="49" spans="1:16" s="19" customFormat="1" ht="12" customHeight="1">
      <c r="A49" s="1219" t="s">
        <v>305</v>
      </c>
      <c r="B49" s="18"/>
      <c r="C49" s="18"/>
      <c r="D49" s="18"/>
      <c r="E49" s="24"/>
      <c r="F49" s="25"/>
      <c r="G49" s="18"/>
      <c r="H49" s="24"/>
      <c r="I49" s="1220" t="s">
        <v>29</v>
      </c>
      <c r="J49" s="27"/>
      <c r="K49" s="27"/>
      <c r="L49" s="1220"/>
      <c r="O49" s="21"/>
      <c r="P49" s="22"/>
    </row>
    <row r="50" spans="1:16" s="19" customFormat="1" ht="12" customHeight="1">
      <c r="A50" s="1219" t="s">
        <v>1048</v>
      </c>
      <c r="B50" s="18"/>
      <c r="C50" s="18"/>
      <c r="D50" s="18"/>
      <c r="E50" s="24"/>
      <c r="F50" s="25"/>
      <c r="G50" s="18"/>
      <c r="H50" s="24"/>
      <c r="I50" s="1220" t="s">
        <v>1049</v>
      </c>
      <c r="L50" s="21"/>
      <c r="O50" s="21"/>
      <c r="P50" s="22"/>
    </row>
    <row r="51" spans="1:16" s="30" customFormat="1" ht="11.25" customHeight="1">
      <c r="A51" s="29" t="s">
        <v>1899</v>
      </c>
      <c r="H51" s="31"/>
      <c r="L51" s="32"/>
      <c r="O51" s="32"/>
      <c r="P51" s="33" t="s">
        <v>1900</v>
      </c>
    </row>
    <row r="52" spans="1:16" s="19" customFormat="1" ht="12" customHeight="1">
      <c r="A52" s="28"/>
      <c r="H52" s="20"/>
      <c r="L52" s="21"/>
      <c r="O52" s="21"/>
      <c r="P52" s="22"/>
    </row>
    <row r="53" spans="1:16" s="95" customFormat="1" ht="21.75" customHeight="1">
      <c r="A53" s="1304" t="s">
        <v>1614</v>
      </c>
      <c r="B53" s="1304"/>
      <c r="C53" s="1304"/>
      <c r="D53" s="1304"/>
      <c r="E53" s="1304"/>
      <c r="F53" s="1304"/>
      <c r="G53" s="1304"/>
      <c r="H53" s="1304"/>
      <c r="I53" s="1313" t="s">
        <v>1895</v>
      </c>
      <c r="J53" s="1313"/>
      <c r="K53" s="1313"/>
      <c r="L53" s="1313"/>
      <c r="M53" s="1313"/>
      <c r="N53" s="1313"/>
      <c r="O53" s="1313"/>
      <c r="P53" s="1313"/>
    </row>
    <row r="54" spans="1:16" ht="12.75" customHeight="1">
      <c r="A54" s="1305"/>
      <c r="B54" s="1305"/>
      <c r="C54" s="1305"/>
      <c r="D54" s="1305"/>
      <c r="E54" s="1305"/>
      <c r="F54" s="1305"/>
      <c r="G54" s="34"/>
      <c r="H54" s="34"/>
      <c r="I54" s="34"/>
      <c r="J54" s="34"/>
      <c r="K54" s="34"/>
      <c r="L54" s="35"/>
      <c r="M54" s="34"/>
      <c r="N54" s="34"/>
      <c r="O54" s="35"/>
      <c r="P54" s="34"/>
    </row>
    <row r="55" spans="1:16" ht="12.75" customHeight="1" thickBot="1">
      <c r="A55" s="36" t="s">
        <v>527</v>
      </c>
      <c r="B55" s="37"/>
      <c r="C55" s="37"/>
      <c r="D55" s="37"/>
      <c r="E55" s="37"/>
      <c r="F55" s="37"/>
      <c r="G55" s="37"/>
      <c r="H55" s="38"/>
      <c r="I55" s="37"/>
      <c r="J55" s="37"/>
      <c r="K55" s="37"/>
      <c r="L55" s="39"/>
      <c r="M55" s="37"/>
      <c r="N55" s="37"/>
      <c r="O55" s="39"/>
      <c r="P55" s="40" t="s">
        <v>33</v>
      </c>
    </row>
    <row r="56" spans="1:16" s="19" customFormat="1" ht="15" customHeight="1" thickTop="1">
      <c r="A56" s="13"/>
      <c r="B56" s="41" t="s">
        <v>1655</v>
      </c>
      <c r="C56" s="1306" t="s">
        <v>1656</v>
      </c>
      <c r="D56" s="1307"/>
      <c r="E56" s="1307"/>
      <c r="F56" s="1307"/>
      <c r="G56" s="1307"/>
      <c r="H56" s="1308"/>
      <c r="I56" s="42" t="s">
        <v>1651</v>
      </c>
      <c r="J56" s="43"/>
      <c r="K56" s="44"/>
      <c r="L56" s="45" t="s">
        <v>1652</v>
      </c>
      <c r="M56" s="13" t="s">
        <v>205</v>
      </c>
      <c r="N56" s="41" t="s">
        <v>1653</v>
      </c>
      <c r="O56" s="46"/>
      <c r="P56" s="22"/>
    </row>
    <row r="57" spans="1:16" s="19" customFormat="1" ht="15" customHeight="1">
      <c r="A57" s="47" t="s">
        <v>139</v>
      </c>
      <c r="B57" s="48"/>
      <c r="C57" s="49" t="s">
        <v>1657</v>
      </c>
      <c r="D57" s="50"/>
      <c r="E57" s="51"/>
      <c r="F57" s="1309" t="s">
        <v>309</v>
      </c>
      <c r="G57" s="52"/>
      <c r="H57" s="53"/>
      <c r="I57" s="1309" t="s">
        <v>310</v>
      </c>
      <c r="J57" s="52"/>
      <c r="K57" s="53"/>
      <c r="L57" s="54"/>
      <c r="M57" s="14" t="s">
        <v>1654</v>
      </c>
      <c r="N57" s="55"/>
      <c r="O57" s="1311" t="s">
        <v>1658</v>
      </c>
      <c r="P57" s="20" t="s">
        <v>140</v>
      </c>
    </row>
    <row r="58" spans="1:16" s="90" customFormat="1" ht="15" customHeight="1">
      <c r="A58" s="56" t="s">
        <v>201</v>
      </c>
      <c r="B58" s="57" t="s">
        <v>95</v>
      </c>
      <c r="C58" s="58"/>
      <c r="D58" s="59" t="s">
        <v>311</v>
      </c>
      <c r="E58" s="59" t="s">
        <v>312</v>
      </c>
      <c r="F58" s="1317"/>
      <c r="G58" s="60" t="s">
        <v>311</v>
      </c>
      <c r="H58" s="61" t="s">
        <v>312</v>
      </c>
      <c r="I58" s="1310"/>
      <c r="J58" s="60" t="s">
        <v>311</v>
      </c>
      <c r="K58" s="62" t="s">
        <v>312</v>
      </c>
      <c r="L58" s="63" t="s">
        <v>96</v>
      </c>
      <c r="M58" s="15" t="s">
        <v>88</v>
      </c>
      <c r="N58" s="64" t="s">
        <v>97</v>
      </c>
      <c r="O58" s="1314"/>
      <c r="P58" s="65" t="s">
        <v>425</v>
      </c>
    </row>
    <row r="59" spans="1:16" s="90" customFormat="1" ht="15" customHeight="1">
      <c r="A59" s="66"/>
      <c r="B59" s="67" t="s">
        <v>491</v>
      </c>
      <c r="C59" s="67" t="s">
        <v>161</v>
      </c>
      <c r="D59" s="67" t="s">
        <v>167</v>
      </c>
      <c r="E59" s="67" t="s">
        <v>168</v>
      </c>
      <c r="F59" s="68" t="s">
        <v>172</v>
      </c>
      <c r="G59" s="69" t="s">
        <v>167</v>
      </c>
      <c r="H59" s="70" t="s">
        <v>168</v>
      </c>
      <c r="I59" s="68" t="s">
        <v>98</v>
      </c>
      <c r="J59" s="69" t="s">
        <v>167</v>
      </c>
      <c r="K59" s="69" t="s">
        <v>168</v>
      </c>
      <c r="L59" s="71" t="s">
        <v>99</v>
      </c>
      <c r="M59" s="16" t="s">
        <v>387</v>
      </c>
      <c r="N59" s="72" t="s">
        <v>141</v>
      </c>
      <c r="O59" s="73" t="s">
        <v>169</v>
      </c>
      <c r="P59" s="74"/>
    </row>
    <row r="60" spans="1:16" s="19" customFormat="1" ht="16.5" customHeight="1">
      <c r="A60" s="363" t="s">
        <v>206</v>
      </c>
      <c r="B60" s="8">
        <v>1617</v>
      </c>
      <c r="C60" s="8">
        <v>3412</v>
      </c>
      <c r="D60" s="8">
        <v>1783</v>
      </c>
      <c r="E60" s="8">
        <v>1629</v>
      </c>
      <c r="F60" s="8">
        <v>3289</v>
      </c>
      <c r="G60" s="8">
        <v>1702</v>
      </c>
      <c r="H60" s="364">
        <v>1587</v>
      </c>
      <c r="I60" s="8">
        <v>123</v>
      </c>
      <c r="J60" s="365">
        <v>81</v>
      </c>
      <c r="K60" s="365">
        <v>42</v>
      </c>
      <c r="L60" s="366">
        <v>2.03401360544218</v>
      </c>
      <c r="M60" s="365">
        <v>1282</v>
      </c>
      <c r="N60" s="367">
        <v>53.18784099766172</v>
      </c>
      <c r="O60" s="368">
        <v>64.15</v>
      </c>
      <c r="P60" s="369" t="s">
        <v>426</v>
      </c>
    </row>
    <row r="61" spans="1:16" s="19" customFormat="1" ht="16.5" customHeight="1">
      <c r="A61" s="47" t="s">
        <v>207</v>
      </c>
      <c r="B61" s="8">
        <v>3169</v>
      </c>
      <c r="C61" s="8">
        <v>6320</v>
      </c>
      <c r="D61" s="8">
        <v>3259</v>
      </c>
      <c r="E61" s="8">
        <v>3061</v>
      </c>
      <c r="F61" s="8">
        <v>6175</v>
      </c>
      <c r="G61" s="8">
        <v>3176</v>
      </c>
      <c r="H61" s="8">
        <v>2999</v>
      </c>
      <c r="I61" s="8">
        <v>145</v>
      </c>
      <c r="J61" s="365">
        <v>83</v>
      </c>
      <c r="K61" s="365">
        <v>62</v>
      </c>
      <c r="L61" s="366">
        <v>1.94856421584096</v>
      </c>
      <c r="M61" s="365">
        <v>2003</v>
      </c>
      <c r="N61" s="370">
        <v>75.17544903056977</v>
      </c>
      <c r="O61" s="368">
        <v>84.07</v>
      </c>
      <c r="P61" s="353" t="s">
        <v>427</v>
      </c>
    </row>
    <row r="62" spans="1:16" s="19" customFormat="1" ht="16.5" customHeight="1">
      <c r="A62" s="47" t="s">
        <v>208</v>
      </c>
      <c r="B62" s="8">
        <v>2209</v>
      </c>
      <c r="C62" s="8">
        <v>4813</v>
      </c>
      <c r="D62" s="8">
        <v>2510</v>
      </c>
      <c r="E62" s="8">
        <v>2303</v>
      </c>
      <c r="F62" s="8">
        <v>4761</v>
      </c>
      <c r="G62" s="8">
        <v>2494</v>
      </c>
      <c r="H62" s="8">
        <v>2267</v>
      </c>
      <c r="I62" s="8">
        <v>52</v>
      </c>
      <c r="J62" s="365">
        <v>16</v>
      </c>
      <c r="K62" s="365">
        <v>36</v>
      </c>
      <c r="L62" s="366">
        <v>2.15527387958352</v>
      </c>
      <c r="M62" s="365">
        <v>1074</v>
      </c>
      <c r="N62" s="370">
        <v>80.16322451698868</v>
      </c>
      <c r="O62" s="368">
        <v>60.04</v>
      </c>
      <c r="P62" s="353" t="s">
        <v>494</v>
      </c>
    </row>
    <row r="63" spans="1:16" s="19" customFormat="1" ht="16.5" customHeight="1">
      <c r="A63" s="47" t="s">
        <v>209</v>
      </c>
      <c r="B63" s="8">
        <v>2444</v>
      </c>
      <c r="C63" s="8">
        <v>5556</v>
      </c>
      <c r="D63" s="8">
        <v>2854</v>
      </c>
      <c r="E63" s="8">
        <v>2702</v>
      </c>
      <c r="F63" s="8">
        <v>5444</v>
      </c>
      <c r="G63" s="8">
        <v>2786</v>
      </c>
      <c r="H63" s="8">
        <v>2658</v>
      </c>
      <c r="I63" s="8">
        <v>112</v>
      </c>
      <c r="J63" s="365">
        <v>68</v>
      </c>
      <c r="K63" s="365">
        <v>44</v>
      </c>
      <c r="L63" s="366">
        <v>2.22749590834697</v>
      </c>
      <c r="M63" s="365">
        <v>1124</v>
      </c>
      <c r="N63" s="370">
        <v>108.21971172574989</v>
      </c>
      <c r="O63" s="368">
        <v>51.34</v>
      </c>
      <c r="P63" s="353" t="s">
        <v>428</v>
      </c>
    </row>
    <row r="64" spans="1:16" s="19" customFormat="1" ht="16.5" customHeight="1">
      <c r="A64" s="47" t="s">
        <v>210</v>
      </c>
      <c r="B64" s="8">
        <v>2462</v>
      </c>
      <c r="C64" s="8">
        <v>5167</v>
      </c>
      <c r="D64" s="8">
        <v>2682</v>
      </c>
      <c r="E64" s="8">
        <v>2485</v>
      </c>
      <c r="F64" s="8">
        <v>5046</v>
      </c>
      <c r="G64" s="8">
        <v>2606</v>
      </c>
      <c r="H64" s="8">
        <v>2440</v>
      </c>
      <c r="I64" s="8">
        <v>121</v>
      </c>
      <c r="J64" s="365">
        <v>76</v>
      </c>
      <c r="K64" s="365">
        <v>45</v>
      </c>
      <c r="L64" s="366">
        <v>2.04955320877336</v>
      </c>
      <c r="M64" s="365">
        <v>1752</v>
      </c>
      <c r="N64" s="370">
        <v>47.42107195301028</v>
      </c>
      <c r="O64" s="368">
        <v>108.96</v>
      </c>
      <c r="P64" s="353" t="s">
        <v>429</v>
      </c>
    </row>
    <row r="65" spans="1:16" s="19" customFormat="1" ht="16.5" customHeight="1">
      <c r="A65" s="47" t="s">
        <v>211</v>
      </c>
      <c r="B65" s="8">
        <v>2733</v>
      </c>
      <c r="C65" s="8">
        <v>5973</v>
      </c>
      <c r="D65" s="8">
        <v>3125</v>
      </c>
      <c r="E65" s="8">
        <v>2848</v>
      </c>
      <c r="F65" s="8">
        <v>5846</v>
      </c>
      <c r="G65" s="8">
        <v>3036</v>
      </c>
      <c r="H65" s="8">
        <v>2810</v>
      </c>
      <c r="I65" s="8">
        <v>127</v>
      </c>
      <c r="J65" s="365">
        <v>89</v>
      </c>
      <c r="K65" s="365">
        <v>38</v>
      </c>
      <c r="L65" s="366">
        <v>2.13904134650567</v>
      </c>
      <c r="M65" s="365">
        <v>1794</v>
      </c>
      <c r="N65" s="370">
        <v>75.08485229415463</v>
      </c>
      <c r="O65" s="368">
        <v>79.55</v>
      </c>
      <c r="P65" s="353" t="s">
        <v>430</v>
      </c>
    </row>
    <row r="66" spans="1:16" s="19" customFormat="1" ht="16.5" customHeight="1">
      <c r="A66" s="47" t="s">
        <v>212</v>
      </c>
      <c r="B66" s="8">
        <v>1563</v>
      </c>
      <c r="C66" s="8">
        <v>3329</v>
      </c>
      <c r="D66" s="8">
        <v>1680</v>
      </c>
      <c r="E66" s="8">
        <v>1649</v>
      </c>
      <c r="F66" s="8">
        <v>3262</v>
      </c>
      <c r="G66" s="8">
        <v>1639</v>
      </c>
      <c r="H66" s="8">
        <v>1623</v>
      </c>
      <c r="I66" s="8">
        <v>67</v>
      </c>
      <c r="J66" s="365">
        <v>41</v>
      </c>
      <c r="K66" s="365">
        <v>26</v>
      </c>
      <c r="L66" s="366">
        <v>2.08701215611004</v>
      </c>
      <c r="M66" s="365">
        <v>1155</v>
      </c>
      <c r="N66" s="370">
        <v>41.55017473789316</v>
      </c>
      <c r="O66" s="368">
        <v>80.12</v>
      </c>
      <c r="P66" s="353" t="s">
        <v>495</v>
      </c>
    </row>
    <row r="67" spans="1:16" s="19" customFormat="1" ht="16.5" customHeight="1">
      <c r="A67" s="47" t="s">
        <v>213</v>
      </c>
      <c r="B67" s="8">
        <v>1561</v>
      </c>
      <c r="C67" s="8">
        <v>3494</v>
      </c>
      <c r="D67" s="8">
        <v>1592</v>
      </c>
      <c r="E67" s="8">
        <v>1902</v>
      </c>
      <c r="F67" s="8">
        <v>3454</v>
      </c>
      <c r="G67" s="8">
        <v>1570</v>
      </c>
      <c r="H67" s="8">
        <v>1884</v>
      </c>
      <c r="I67" s="8">
        <v>40</v>
      </c>
      <c r="J67" s="365">
        <v>22</v>
      </c>
      <c r="K67" s="365">
        <v>18</v>
      </c>
      <c r="L67" s="366">
        <v>2.21268417680974</v>
      </c>
      <c r="M67" s="365">
        <v>1186</v>
      </c>
      <c r="N67" s="370">
        <v>43.41451292246521</v>
      </c>
      <c r="O67" s="368">
        <v>80.48</v>
      </c>
      <c r="P67" s="353" t="s">
        <v>431</v>
      </c>
    </row>
    <row r="68" spans="1:16" s="19" customFormat="1" ht="16.5" customHeight="1">
      <c r="A68" s="47" t="s">
        <v>214</v>
      </c>
      <c r="B68" s="8">
        <v>2802</v>
      </c>
      <c r="C68" s="8">
        <v>5739</v>
      </c>
      <c r="D68" s="8">
        <v>2884</v>
      </c>
      <c r="E68" s="8">
        <v>2855</v>
      </c>
      <c r="F68" s="8">
        <v>5679</v>
      </c>
      <c r="G68" s="8">
        <v>2863</v>
      </c>
      <c r="H68" s="8">
        <v>2816</v>
      </c>
      <c r="I68" s="8">
        <v>60</v>
      </c>
      <c r="J68" s="365">
        <v>21</v>
      </c>
      <c r="K68" s="365">
        <v>39</v>
      </c>
      <c r="L68" s="366">
        <v>2.02676659528908</v>
      </c>
      <c r="M68" s="365">
        <v>1295</v>
      </c>
      <c r="N68" s="370">
        <v>3930.8219178082195</v>
      </c>
      <c r="O68" s="368">
        <v>1.46</v>
      </c>
      <c r="P68" s="353" t="s">
        <v>432</v>
      </c>
    </row>
    <row r="69" spans="1:16" s="19" customFormat="1" ht="15.75" customHeight="1">
      <c r="A69" s="47" t="s">
        <v>215</v>
      </c>
      <c r="B69" s="8">
        <v>3778</v>
      </c>
      <c r="C69" s="8">
        <v>8818</v>
      </c>
      <c r="D69" s="8">
        <v>4313</v>
      </c>
      <c r="E69" s="8">
        <v>4505</v>
      </c>
      <c r="F69" s="8">
        <v>8751</v>
      </c>
      <c r="G69" s="8">
        <v>4290</v>
      </c>
      <c r="H69" s="8">
        <v>4461</v>
      </c>
      <c r="I69" s="8">
        <v>67</v>
      </c>
      <c r="J69" s="365">
        <v>23</v>
      </c>
      <c r="K69" s="365">
        <v>44</v>
      </c>
      <c r="L69" s="366">
        <v>2.31630492323981</v>
      </c>
      <c r="M69" s="365">
        <v>1684</v>
      </c>
      <c r="N69" s="370">
        <v>1334.0393343419062</v>
      </c>
      <c r="O69" s="368">
        <v>6.61</v>
      </c>
      <c r="P69" s="353" t="s">
        <v>496</v>
      </c>
    </row>
    <row r="70" spans="1:16" s="19" customFormat="1" ht="15.75" customHeight="1">
      <c r="A70" s="47" t="s">
        <v>216</v>
      </c>
      <c r="B70" s="8">
        <v>2540</v>
      </c>
      <c r="C70" s="8">
        <v>6195</v>
      </c>
      <c r="D70" s="8">
        <v>3099</v>
      </c>
      <c r="E70" s="8">
        <v>3096</v>
      </c>
      <c r="F70" s="8">
        <v>6132</v>
      </c>
      <c r="G70" s="8">
        <v>3079</v>
      </c>
      <c r="H70" s="8">
        <v>3053</v>
      </c>
      <c r="I70" s="8">
        <v>63</v>
      </c>
      <c r="J70" s="365">
        <v>20</v>
      </c>
      <c r="K70" s="365">
        <v>43</v>
      </c>
      <c r="L70" s="366">
        <v>2.41417322834646</v>
      </c>
      <c r="M70" s="365">
        <v>941</v>
      </c>
      <c r="N70" s="370">
        <v>206.5</v>
      </c>
      <c r="O70" s="368">
        <v>30</v>
      </c>
      <c r="P70" s="353" t="s">
        <v>433</v>
      </c>
    </row>
    <row r="71" spans="1:16" s="19" customFormat="1" ht="15.75" customHeight="1">
      <c r="A71" s="47" t="s">
        <v>217</v>
      </c>
      <c r="B71" s="8">
        <v>4423</v>
      </c>
      <c r="C71" s="8">
        <v>9844</v>
      </c>
      <c r="D71" s="8">
        <v>4922</v>
      </c>
      <c r="E71" s="8">
        <v>4922</v>
      </c>
      <c r="F71" s="8">
        <v>9740</v>
      </c>
      <c r="G71" s="8">
        <v>4881</v>
      </c>
      <c r="H71" s="8">
        <v>4859</v>
      </c>
      <c r="I71" s="8">
        <v>104</v>
      </c>
      <c r="J71" s="365">
        <v>41</v>
      </c>
      <c r="K71" s="365">
        <v>63</v>
      </c>
      <c r="L71" s="366">
        <v>2.20212525435225</v>
      </c>
      <c r="M71" s="365">
        <v>1932</v>
      </c>
      <c r="N71" s="370">
        <v>482.31259186673196</v>
      </c>
      <c r="O71" s="368">
        <v>20.41</v>
      </c>
      <c r="P71" s="353" t="s">
        <v>434</v>
      </c>
    </row>
    <row r="72" spans="1:16" s="19" customFormat="1" ht="15.75" customHeight="1">
      <c r="A72" s="47" t="s">
        <v>218</v>
      </c>
      <c r="B72" s="371">
        <v>8217</v>
      </c>
      <c r="C72" s="8">
        <v>20037</v>
      </c>
      <c r="D72" s="8">
        <v>9792</v>
      </c>
      <c r="E72" s="8">
        <v>10245</v>
      </c>
      <c r="F72" s="8">
        <v>19456</v>
      </c>
      <c r="G72" s="8">
        <v>9578</v>
      </c>
      <c r="H72" s="8">
        <v>9878</v>
      </c>
      <c r="I72" s="8">
        <v>581</v>
      </c>
      <c r="J72" s="8">
        <v>214</v>
      </c>
      <c r="K72" s="344">
        <v>367</v>
      </c>
      <c r="L72" s="366">
        <v>2.36777412681027</v>
      </c>
      <c r="M72" s="365">
        <v>2078</v>
      </c>
      <c r="N72" s="370">
        <v>2204.290429042904</v>
      </c>
      <c r="O72" s="372">
        <v>9.09</v>
      </c>
      <c r="P72" s="353" t="s">
        <v>435</v>
      </c>
    </row>
    <row r="73" spans="1:16" s="19" customFormat="1" ht="15.75" customHeight="1">
      <c r="A73" s="47" t="s">
        <v>1417</v>
      </c>
      <c r="B73" s="8">
        <v>3709</v>
      </c>
      <c r="C73" s="8">
        <v>11109</v>
      </c>
      <c r="D73" s="8">
        <v>5559</v>
      </c>
      <c r="E73" s="8">
        <v>5550</v>
      </c>
      <c r="F73" s="8">
        <v>11016</v>
      </c>
      <c r="G73" s="8">
        <v>5487</v>
      </c>
      <c r="H73" s="8">
        <v>5529</v>
      </c>
      <c r="I73" s="8">
        <v>93</v>
      </c>
      <c r="J73" s="8">
        <v>72</v>
      </c>
      <c r="K73" s="344">
        <v>21</v>
      </c>
      <c r="L73" s="366">
        <v>2.97007279590186</v>
      </c>
      <c r="M73" s="365">
        <v>1220</v>
      </c>
      <c r="N73" s="370">
        <v>471.51952461799664</v>
      </c>
      <c r="O73" s="307">
        <v>23.56</v>
      </c>
      <c r="P73" s="353" t="s">
        <v>1418</v>
      </c>
    </row>
    <row r="74" spans="1:16" s="19" customFormat="1" ht="15.75" customHeight="1">
      <c r="A74" s="373" t="s">
        <v>530</v>
      </c>
      <c r="B74" s="374">
        <v>47011</v>
      </c>
      <c r="C74" s="17">
        <v>106501</v>
      </c>
      <c r="D74" s="17">
        <v>54525</v>
      </c>
      <c r="E74" s="17">
        <v>51976</v>
      </c>
      <c r="F74" s="17">
        <v>103873</v>
      </c>
      <c r="G74" s="17">
        <v>52521</v>
      </c>
      <c r="H74" s="17">
        <v>51352</v>
      </c>
      <c r="I74" s="17">
        <v>2628</v>
      </c>
      <c r="J74" s="17">
        <v>2004</v>
      </c>
      <c r="K74" s="17">
        <v>624</v>
      </c>
      <c r="L74" s="366">
        <v>2.2095467018357406</v>
      </c>
      <c r="M74" s="17">
        <v>22968</v>
      </c>
      <c r="N74" s="370">
        <v>181.0328000278853</v>
      </c>
      <c r="O74" s="375">
        <v>573.7799999999999</v>
      </c>
      <c r="P74" s="376" t="s">
        <v>487</v>
      </c>
    </row>
    <row r="75" spans="1:16" s="19" customFormat="1" ht="15.75" customHeight="1">
      <c r="A75" s="24" t="s">
        <v>219</v>
      </c>
      <c r="B75" s="374">
        <v>3517</v>
      </c>
      <c r="C75" s="17">
        <v>7104</v>
      </c>
      <c r="D75" s="17">
        <v>3627</v>
      </c>
      <c r="E75" s="17">
        <v>3477</v>
      </c>
      <c r="F75" s="17">
        <v>6936</v>
      </c>
      <c r="G75" s="17">
        <v>3507</v>
      </c>
      <c r="H75" s="17">
        <v>3429</v>
      </c>
      <c r="I75" s="17">
        <v>168</v>
      </c>
      <c r="J75" s="17">
        <v>120</v>
      </c>
      <c r="K75" s="17">
        <v>48</v>
      </c>
      <c r="L75" s="366">
        <v>1.9721353426215524</v>
      </c>
      <c r="M75" s="17">
        <v>2163</v>
      </c>
      <c r="N75" s="370">
        <v>105.31430306711205</v>
      </c>
      <c r="O75" s="375">
        <v>65.86</v>
      </c>
      <c r="P75" s="22" t="s">
        <v>436</v>
      </c>
    </row>
    <row r="76" spans="1:16" s="19" customFormat="1" ht="15.75" customHeight="1">
      <c r="A76" s="24" t="s">
        <v>220</v>
      </c>
      <c r="B76" s="374">
        <v>999</v>
      </c>
      <c r="C76" s="17">
        <v>1952</v>
      </c>
      <c r="D76" s="17">
        <v>1089</v>
      </c>
      <c r="E76" s="17">
        <v>863</v>
      </c>
      <c r="F76" s="17">
        <v>1829</v>
      </c>
      <c r="G76" s="17">
        <v>1007</v>
      </c>
      <c r="H76" s="17">
        <v>822</v>
      </c>
      <c r="I76" s="17">
        <v>123</v>
      </c>
      <c r="J76" s="17">
        <v>82</v>
      </c>
      <c r="K76" s="17">
        <v>41</v>
      </c>
      <c r="L76" s="366">
        <v>1.8308308308308308</v>
      </c>
      <c r="M76" s="17">
        <v>525</v>
      </c>
      <c r="N76" s="370">
        <v>137.1064467766117</v>
      </c>
      <c r="O76" s="375">
        <v>13.34</v>
      </c>
      <c r="P76" s="22" t="s">
        <v>497</v>
      </c>
    </row>
    <row r="77" spans="1:16" s="19" customFormat="1" ht="15.75" customHeight="1">
      <c r="A77" s="24" t="s">
        <v>1419</v>
      </c>
      <c r="B77" s="374">
        <v>2434</v>
      </c>
      <c r="C77" s="17">
        <v>5867</v>
      </c>
      <c r="D77" s="17">
        <v>3160</v>
      </c>
      <c r="E77" s="17">
        <v>2707</v>
      </c>
      <c r="F77" s="17">
        <v>5608</v>
      </c>
      <c r="G77" s="17">
        <v>2948</v>
      </c>
      <c r="H77" s="17">
        <v>2660</v>
      </c>
      <c r="I77" s="17">
        <v>259</v>
      </c>
      <c r="J77" s="17">
        <v>212</v>
      </c>
      <c r="K77" s="17">
        <v>47</v>
      </c>
      <c r="L77" s="366">
        <v>2.3040262941659817</v>
      </c>
      <c r="M77" s="17">
        <v>1455</v>
      </c>
      <c r="N77" s="370">
        <v>110.78625049387594</v>
      </c>
      <c r="O77" s="375">
        <v>36.42</v>
      </c>
      <c r="P77" s="22" t="s">
        <v>1420</v>
      </c>
    </row>
    <row r="78" spans="1:16" s="19" customFormat="1" ht="15.75" customHeight="1">
      <c r="A78" s="24" t="s">
        <v>221</v>
      </c>
      <c r="B78" s="374">
        <v>2663</v>
      </c>
      <c r="C78" s="17">
        <v>5895</v>
      </c>
      <c r="D78" s="17">
        <v>3334</v>
      </c>
      <c r="E78" s="17">
        <v>2561</v>
      </c>
      <c r="F78" s="17">
        <v>5378</v>
      </c>
      <c r="G78" s="17">
        <v>2837</v>
      </c>
      <c r="H78" s="17">
        <v>2541</v>
      </c>
      <c r="I78" s="17">
        <v>517</v>
      </c>
      <c r="J78" s="17">
        <v>497</v>
      </c>
      <c r="K78" s="17">
        <v>20</v>
      </c>
      <c r="L78" s="366">
        <v>2.0195268494179497</v>
      </c>
      <c r="M78" s="17">
        <v>1581</v>
      </c>
      <c r="N78" s="370">
        <v>97.40988951276942</v>
      </c>
      <c r="O78" s="375">
        <v>50.62</v>
      </c>
      <c r="P78" s="22" t="s">
        <v>437</v>
      </c>
    </row>
    <row r="79" spans="1:16" s="19" customFormat="1" ht="15.75" customHeight="1">
      <c r="A79" s="24" t="s">
        <v>222</v>
      </c>
      <c r="B79" s="374">
        <v>1885</v>
      </c>
      <c r="C79" s="17">
        <v>4109</v>
      </c>
      <c r="D79" s="17">
        <v>2231</v>
      </c>
      <c r="E79" s="17">
        <v>1878</v>
      </c>
      <c r="F79" s="17">
        <v>3815</v>
      </c>
      <c r="G79" s="17">
        <v>1963</v>
      </c>
      <c r="H79" s="17">
        <v>1852</v>
      </c>
      <c r="I79" s="17">
        <v>294</v>
      </c>
      <c r="J79" s="17">
        <v>268</v>
      </c>
      <c r="K79" s="17">
        <v>26</v>
      </c>
      <c r="L79" s="366">
        <v>2.023872679045093</v>
      </c>
      <c r="M79" s="17">
        <v>1293</v>
      </c>
      <c r="N79" s="370">
        <v>99.27140255009108</v>
      </c>
      <c r="O79" s="375">
        <v>55.21</v>
      </c>
      <c r="P79" s="22" t="s">
        <v>438</v>
      </c>
    </row>
    <row r="80" spans="1:16" s="19" customFormat="1" ht="15.75" customHeight="1">
      <c r="A80" s="24" t="s">
        <v>223</v>
      </c>
      <c r="B80" s="374">
        <v>1485</v>
      </c>
      <c r="C80" s="17">
        <v>3004</v>
      </c>
      <c r="D80" s="17">
        <v>1484</v>
      </c>
      <c r="E80" s="17">
        <v>1520</v>
      </c>
      <c r="F80" s="17">
        <v>2932</v>
      </c>
      <c r="G80" s="17">
        <v>1434</v>
      </c>
      <c r="H80" s="17">
        <v>1498</v>
      </c>
      <c r="I80" s="17">
        <v>72</v>
      </c>
      <c r="J80" s="17">
        <v>50</v>
      </c>
      <c r="K80" s="17">
        <v>22</v>
      </c>
      <c r="L80" s="366">
        <v>1.9744107744107744</v>
      </c>
      <c r="M80" s="17">
        <v>1196</v>
      </c>
      <c r="N80" s="370">
        <v>41.99369808077915</v>
      </c>
      <c r="O80" s="375">
        <v>38.43</v>
      </c>
      <c r="P80" s="22" t="s">
        <v>439</v>
      </c>
    </row>
    <row r="81" spans="1:16" s="19" customFormat="1" ht="15.75" customHeight="1">
      <c r="A81" s="24" t="s">
        <v>224</v>
      </c>
      <c r="B81" s="374">
        <v>2139</v>
      </c>
      <c r="C81" s="17">
        <v>4351</v>
      </c>
      <c r="D81" s="17">
        <v>2195</v>
      </c>
      <c r="E81" s="17">
        <v>2156</v>
      </c>
      <c r="F81" s="17">
        <v>4292</v>
      </c>
      <c r="G81" s="17">
        <v>2163</v>
      </c>
      <c r="H81" s="17">
        <v>2129</v>
      </c>
      <c r="I81" s="17">
        <v>59</v>
      </c>
      <c r="J81" s="17">
        <v>32</v>
      </c>
      <c r="K81" s="17">
        <v>27</v>
      </c>
      <c r="L81" s="366">
        <v>2.0065451145395046</v>
      </c>
      <c r="M81" s="17">
        <v>1485</v>
      </c>
      <c r="N81" s="370">
        <v>86.75965231453407</v>
      </c>
      <c r="O81" s="375">
        <v>69.82</v>
      </c>
      <c r="P81" s="22" t="s">
        <v>440</v>
      </c>
    </row>
    <row r="82" spans="1:16" s="19" customFormat="1" ht="15.75" customHeight="1">
      <c r="A82" s="24" t="s">
        <v>225</v>
      </c>
      <c r="B82" s="374">
        <v>2700</v>
      </c>
      <c r="C82" s="17">
        <v>5634</v>
      </c>
      <c r="D82" s="17">
        <v>2849</v>
      </c>
      <c r="E82" s="17">
        <v>2785</v>
      </c>
      <c r="F82" s="17">
        <v>5564</v>
      </c>
      <c r="G82" s="17">
        <v>2806</v>
      </c>
      <c r="H82" s="17">
        <v>2758</v>
      </c>
      <c r="I82" s="17">
        <v>70</v>
      </c>
      <c r="J82" s="17">
        <v>43</v>
      </c>
      <c r="K82" s="17">
        <v>27</v>
      </c>
      <c r="L82" s="366">
        <v>2.0607407407407408</v>
      </c>
      <c r="M82" s="17">
        <v>1830</v>
      </c>
      <c r="N82" s="370">
        <v>132.79236276849642</v>
      </c>
      <c r="O82" s="375">
        <v>49.46</v>
      </c>
      <c r="P82" s="22" t="s">
        <v>498</v>
      </c>
    </row>
    <row r="83" spans="1:16" s="19" customFormat="1" ht="15.75" customHeight="1">
      <c r="A83" s="24" t="s">
        <v>226</v>
      </c>
      <c r="B83" s="374">
        <v>1404</v>
      </c>
      <c r="C83" s="17">
        <v>2679</v>
      </c>
      <c r="D83" s="17">
        <v>1297</v>
      </c>
      <c r="E83" s="17">
        <v>1382</v>
      </c>
      <c r="F83" s="17">
        <v>2662</v>
      </c>
      <c r="G83" s="17">
        <v>1287</v>
      </c>
      <c r="H83" s="17">
        <v>1375</v>
      </c>
      <c r="I83" s="17">
        <v>17</v>
      </c>
      <c r="J83" s="17">
        <v>10</v>
      </c>
      <c r="K83" s="17">
        <v>7</v>
      </c>
      <c r="L83" s="366">
        <v>1.896011396011396</v>
      </c>
      <c r="M83" s="17">
        <v>1189</v>
      </c>
      <c r="N83" s="370">
        <v>40.61641745498932</v>
      </c>
      <c r="O83" s="375">
        <v>41.89</v>
      </c>
      <c r="P83" s="22" t="s">
        <v>499</v>
      </c>
    </row>
    <row r="84" spans="1:16" s="19" customFormat="1" ht="15.75" customHeight="1">
      <c r="A84" s="24" t="s">
        <v>227</v>
      </c>
      <c r="B84" s="374">
        <v>1030</v>
      </c>
      <c r="C84" s="17">
        <v>1996</v>
      </c>
      <c r="D84" s="17">
        <v>1006</v>
      </c>
      <c r="E84" s="17">
        <v>990</v>
      </c>
      <c r="F84" s="17">
        <v>1977</v>
      </c>
      <c r="G84" s="17">
        <v>999</v>
      </c>
      <c r="H84" s="17">
        <v>978</v>
      </c>
      <c r="I84" s="17">
        <v>19</v>
      </c>
      <c r="J84" s="17">
        <v>7</v>
      </c>
      <c r="K84" s="17">
        <v>12</v>
      </c>
      <c r="L84" s="366">
        <v>1.9194174757281552</v>
      </c>
      <c r="M84" s="17">
        <v>788</v>
      </c>
      <c r="N84" s="370">
        <v>49.64841788046208</v>
      </c>
      <c r="O84" s="375">
        <v>65.54</v>
      </c>
      <c r="P84" s="22" t="s">
        <v>500</v>
      </c>
    </row>
    <row r="85" spans="1:16" s="19" customFormat="1" ht="15.75" customHeight="1">
      <c r="A85" s="24" t="s">
        <v>228</v>
      </c>
      <c r="B85" s="374">
        <v>1298</v>
      </c>
      <c r="C85" s="17">
        <v>2631</v>
      </c>
      <c r="D85" s="17">
        <v>1316</v>
      </c>
      <c r="E85" s="17">
        <v>1315</v>
      </c>
      <c r="F85" s="17">
        <v>2610</v>
      </c>
      <c r="G85" s="17">
        <v>1309</v>
      </c>
      <c r="H85" s="17">
        <v>1301</v>
      </c>
      <c r="I85" s="17">
        <v>21</v>
      </c>
      <c r="J85" s="17">
        <v>7</v>
      </c>
      <c r="K85" s="17">
        <v>14</v>
      </c>
      <c r="L85" s="366">
        <v>2.010785824345146</v>
      </c>
      <c r="M85" s="17">
        <v>712</v>
      </c>
      <c r="N85" s="370">
        <v>71.66392092257001</v>
      </c>
      <c r="O85" s="375">
        <v>39.82</v>
      </c>
      <c r="P85" s="377" t="s">
        <v>441</v>
      </c>
    </row>
    <row r="86" spans="1:16" s="19" customFormat="1" ht="15.75" customHeight="1">
      <c r="A86" s="24" t="s">
        <v>1421</v>
      </c>
      <c r="B86" s="374">
        <v>6876</v>
      </c>
      <c r="C86" s="17">
        <v>17040</v>
      </c>
      <c r="D86" s="17">
        <v>8502</v>
      </c>
      <c r="E86" s="17">
        <v>8538</v>
      </c>
      <c r="F86" s="17">
        <v>16829</v>
      </c>
      <c r="G86" s="17">
        <v>8407</v>
      </c>
      <c r="H86" s="17">
        <v>8422</v>
      </c>
      <c r="I86" s="17">
        <v>211</v>
      </c>
      <c r="J86" s="17">
        <v>95</v>
      </c>
      <c r="K86" s="17">
        <v>116</v>
      </c>
      <c r="L86" s="366">
        <v>2.4474985456660847</v>
      </c>
      <c r="M86" s="17">
        <v>2329</v>
      </c>
      <c r="N86" s="370">
        <v>3110.720887245841</v>
      </c>
      <c r="O86" s="375">
        <v>5.42</v>
      </c>
      <c r="P86" s="22" t="s">
        <v>1422</v>
      </c>
    </row>
    <row r="87" spans="1:16" s="19" customFormat="1" ht="15.75" customHeight="1">
      <c r="A87" s="24" t="s">
        <v>1423</v>
      </c>
      <c r="B87" s="374">
        <v>3385</v>
      </c>
      <c r="C87" s="17">
        <v>8026</v>
      </c>
      <c r="D87" s="17">
        <v>4042</v>
      </c>
      <c r="E87" s="17">
        <v>3984</v>
      </c>
      <c r="F87" s="17">
        <v>7950</v>
      </c>
      <c r="G87" s="17">
        <v>4015</v>
      </c>
      <c r="H87" s="17">
        <v>3935</v>
      </c>
      <c r="I87" s="17">
        <v>76</v>
      </c>
      <c r="J87" s="17">
        <v>27</v>
      </c>
      <c r="K87" s="17">
        <v>49</v>
      </c>
      <c r="L87" s="366">
        <v>2.348596750369276</v>
      </c>
      <c r="M87" s="17">
        <v>1293</v>
      </c>
      <c r="N87" s="370">
        <v>1972.7047146401983</v>
      </c>
      <c r="O87" s="375">
        <v>4.03</v>
      </c>
      <c r="P87" s="22" t="s">
        <v>1424</v>
      </c>
    </row>
    <row r="88" spans="1:16" s="19" customFormat="1" ht="15.75" customHeight="1">
      <c r="A88" s="24" t="s">
        <v>1425</v>
      </c>
      <c r="B88" s="374">
        <v>6139</v>
      </c>
      <c r="C88" s="17">
        <v>14898</v>
      </c>
      <c r="D88" s="17">
        <v>7466</v>
      </c>
      <c r="E88" s="17">
        <v>7432</v>
      </c>
      <c r="F88" s="17">
        <v>14767</v>
      </c>
      <c r="G88" s="17">
        <v>7413</v>
      </c>
      <c r="H88" s="17">
        <v>7354</v>
      </c>
      <c r="I88" s="17">
        <v>131</v>
      </c>
      <c r="J88" s="17">
        <v>53</v>
      </c>
      <c r="K88" s="17">
        <v>78</v>
      </c>
      <c r="L88" s="366">
        <v>2.4054406255090406</v>
      </c>
      <c r="M88" s="17">
        <v>1685</v>
      </c>
      <c r="N88" s="370">
        <v>1777.0156438026472</v>
      </c>
      <c r="O88" s="375">
        <v>8.31</v>
      </c>
      <c r="P88" s="22" t="s">
        <v>1426</v>
      </c>
    </row>
    <row r="89" spans="1:16" s="19" customFormat="1" ht="15.75" customHeight="1" thickBot="1">
      <c r="A89" s="378" t="s">
        <v>1427</v>
      </c>
      <c r="B89" s="379">
        <v>5486</v>
      </c>
      <c r="C89" s="358">
        <v>13723</v>
      </c>
      <c r="D89" s="358">
        <v>6810</v>
      </c>
      <c r="E89" s="358">
        <v>6913</v>
      </c>
      <c r="F89" s="358">
        <v>13588</v>
      </c>
      <c r="G89" s="358">
        <v>6728</v>
      </c>
      <c r="H89" s="358">
        <v>6860</v>
      </c>
      <c r="I89" s="358">
        <v>135</v>
      </c>
      <c r="J89" s="358">
        <v>82</v>
      </c>
      <c r="K89" s="358">
        <v>53</v>
      </c>
      <c r="L89" s="380">
        <v>2.4768501640539555</v>
      </c>
      <c r="M89" s="358">
        <v>1725</v>
      </c>
      <c r="N89" s="381">
        <v>1804.5152722443559</v>
      </c>
      <c r="O89" s="382">
        <v>7.54</v>
      </c>
      <c r="P89" s="383" t="s">
        <v>1428</v>
      </c>
    </row>
    <row r="90" spans="1:16" s="19" customFormat="1" ht="9.75" customHeight="1" thickTop="1">
      <c r="A90" s="24"/>
      <c r="B90" s="76"/>
      <c r="C90" s="76"/>
      <c r="D90" s="76"/>
      <c r="E90" s="76"/>
      <c r="F90" s="76"/>
      <c r="G90" s="96"/>
      <c r="H90" s="96"/>
      <c r="I90" s="76"/>
      <c r="J90" s="76"/>
      <c r="K90" s="76"/>
      <c r="L90" s="97"/>
      <c r="M90" s="75"/>
      <c r="N90" s="98"/>
      <c r="O90" s="99"/>
      <c r="P90" s="22"/>
    </row>
    <row r="91" spans="1:16" s="19" customFormat="1" ht="12" customHeight="1">
      <c r="A91" s="23" t="s">
        <v>1612</v>
      </c>
      <c r="B91" s="18"/>
      <c r="E91" s="20"/>
      <c r="F91" s="26"/>
      <c r="H91" s="20"/>
      <c r="I91" s="26" t="s">
        <v>1415</v>
      </c>
      <c r="L91" s="21"/>
      <c r="O91" s="21"/>
      <c r="P91" s="22"/>
    </row>
    <row r="92" spans="1:16" s="19" customFormat="1" ht="12" customHeight="1">
      <c r="A92" s="1219" t="s">
        <v>305</v>
      </c>
      <c r="B92" s="18"/>
      <c r="E92" s="20"/>
      <c r="F92" s="26"/>
      <c r="H92" s="20"/>
      <c r="I92" s="1220" t="s">
        <v>29</v>
      </c>
      <c r="L92" s="21"/>
      <c r="O92" s="21"/>
      <c r="P92" s="22"/>
    </row>
    <row r="93" spans="1:16" s="19" customFormat="1" ht="12" customHeight="1">
      <c r="A93" s="1219" t="s">
        <v>1048</v>
      </c>
      <c r="B93" s="18"/>
      <c r="F93" s="28"/>
      <c r="G93" s="28"/>
      <c r="H93" s="20"/>
      <c r="I93" s="1220" t="s">
        <v>1049</v>
      </c>
      <c r="L93" s="21"/>
      <c r="O93" s="21"/>
      <c r="P93" s="22"/>
    </row>
    <row r="94" spans="1:16" s="30" customFormat="1" ht="11.25" customHeight="1">
      <c r="A94" s="29" t="s">
        <v>1901</v>
      </c>
      <c r="H94" s="31"/>
      <c r="L94" s="32"/>
      <c r="O94" s="32"/>
      <c r="P94" s="33" t="s">
        <v>1902</v>
      </c>
    </row>
    <row r="95" spans="1:16" s="19" customFormat="1" ht="12" customHeight="1">
      <c r="A95" s="28"/>
      <c r="H95" s="20"/>
      <c r="L95" s="21"/>
      <c r="O95" s="21"/>
      <c r="P95" s="22"/>
    </row>
    <row r="96" spans="1:16" s="95" customFormat="1" ht="21.75" customHeight="1">
      <c r="A96" s="1304" t="s">
        <v>1614</v>
      </c>
      <c r="B96" s="1304"/>
      <c r="C96" s="1304"/>
      <c r="D96" s="1304"/>
      <c r="E96" s="1304"/>
      <c r="F96" s="1304"/>
      <c r="G96" s="1304"/>
      <c r="H96" s="1304"/>
      <c r="I96" s="1313" t="s">
        <v>1615</v>
      </c>
      <c r="J96" s="1313"/>
      <c r="K96" s="1313"/>
      <c r="L96" s="1313"/>
      <c r="M96" s="1313"/>
      <c r="N96" s="1313"/>
      <c r="O96" s="1313"/>
      <c r="P96" s="1313"/>
    </row>
    <row r="97" spans="1:16" ht="12.75" customHeight="1">
      <c r="A97" s="1305"/>
      <c r="B97" s="1305"/>
      <c r="C97" s="1305"/>
      <c r="D97" s="1305"/>
      <c r="E97" s="1305"/>
      <c r="F97" s="1305"/>
      <c r="G97" s="34"/>
      <c r="H97" s="34"/>
      <c r="I97" s="34"/>
      <c r="J97" s="34"/>
      <c r="K97" s="34"/>
      <c r="L97" s="35"/>
      <c r="M97" s="34"/>
      <c r="N97" s="34"/>
      <c r="O97" s="35"/>
      <c r="P97" s="34"/>
    </row>
    <row r="98" spans="1:16" ht="12.75" customHeight="1" thickBot="1">
      <c r="A98" s="36" t="s">
        <v>527</v>
      </c>
      <c r="B98" s="37"/>
      <c r="C98" s="37"/>
      <c r="D98" s="37"/>
      <c r="E98" s="37"/>
      <c r="F98" s="37"/>
      <c r="G98" s="37"/>
      <c r="H98" s="38"/>
      <c r="I98" s="37"/>
      <c r="J98" s="37"/>
      <c r="K98" s="37"/>
      <c r="L98" s="39"/>
      <c r="M98" s="37"/>
      <c r="N98" s="37"/>
      <c r="O98" s="39"/>
      <c r="P98" s="40" t="s">
        <v>33</v>
      </c>
    </row>
    <row r="99" spans="1:16" s="19" customFormat="1" ht="15" customHeight="1" thickTop="1">
      <c r="A99" s="13"/>
      <c r="B99" s="41" t="s">
        <v>1655</v>
      </c>
      <c r="C99" s="1306" t="s">
        <v>1656</v>
      </c>
      <c r="D99" s="1307"/>
      <c r="E99" s="1307"/>
      <c r="F99" s="1307"/>
      <c r="G99" s="1307"/>
      <c r="H99" s="1308"/>
      <c r="I99" s="42" t="s">
        <v>1651</v>
      </c>
      <c r="J99" s="43"/>
      <c r="K99" s="44"/>
      <c r="L99" s="45" t="s">
        <v>1652</v>
      </c>
      <c r="M99" s="13" t="s">
        <v>205</v>
      </c>
      <c r="N99" s="41" t="s">
        <v>1653</v>
      </c>
      <c r="O99" s="46"/>
      <c r="P99" s="22"/>
    </row>
    <row r="100" spans="1:16" s="19" customFormat="1" ht="15" customHeight="1">
      <c r="A100" s="47" t="s">
        <v>139</v>
      </c>
      <c r="B100" s="48"/>
      <c r="C100" s="49" t="s">
        <v>177</v>
      </c>
      <c r="D100" s="50"/>
      <c r="E100" s="51"/>
      <c r="F100" s="1309" t="s">
        <v>309</v>
      </c>
      <c r="G100" s="52"/>
      <c r="H100" s="53"/>
      <c r="I100" s="1309" t="s">
        <v>310</v>
      </c>
      <c r="J100" s="52"/>
      <c r="K100" s="53"/>
      <c r="L100" s="54"/>
      <c r="M100" s="14" t="s">
        <v>1654</v>
      </c>
      <c r="N100" s="55"/>
      <c r="O100" s="1311" t="s">
        <v>200</v>
      </c>
      <c r="P100" s="20" t="s">
        <v>140</v>
      </c>
    </row>
    <row r="101" spans="1:16" s="90" customFormat="1" ht="15" customHeight="1">
      <c r="A101" s="56" t="s">
        <v>201</v>
      </c>
      <c r="B101" s="57" t="s">
        <v>95</v>
      </c>
      <c r="C101" s="58"/>
      <c r="D101" s="59" t="s">
        <v>311</v>
      </c>
      <c r="E101" s="59" t="s">
        <v>312</v>
      </c>
      <c r="F101" s="1310"/>
      <c r="G101" s="60" t="s">
        <v>311</v>
      </c>
      <c r="H101" s="61" t="s">
        <v>312</v>
      </c>
      <c r="I101" s="1310"/>
      <c r="J101" s="60" t="s">
        <v>311</v>
      </c>
      <c r="K101" s="62" t="s">
        <v>312</v>
      </c>
      <c r="L101" s="63" t="s">
        <v>96</v>
      </c>
      <c r="M101" s="15" t="s">
        <v>88</v>
      </c>
      <c r="N101" s="64" t="s">
        <v>97</v>
      </c>
      <c r="O101" s="1312"/>
      <c r="P101" s="65" t="s">
        <v>425</v>
      </c>
    </row>
    <row r="102" spans="1:16" s="100" customFormat="1" ht="15" customHeight="1">
      <c r="A102" s="66"/>
      <c r="B102" s="67" t="s">
        <v>491</v>
      </c>
      <c r="C102" s="67" t="s">
        <v>161</v>
      </c>
      <c r="D102" s="67" t="s">
        <v>167</v>
      </c>
      <c r="E102" s="67" t="s">
        <v>168</v>
      </c>
      <c r="F102" s="68" t="s">
        <v>172</v>
      </c>
      <c r="G102" s="69" t="s">
        <v>167</v>
      </c>
      <c r="H102" s="70" t="s">
        <v>168</v>
      </c>
      <c r="I102" s="68" t="s">
        <v>98</v>
      </c>
      <c r="J102" s="69" t="s">
        <v>167</v>
      </c>
      <c r="K102" s="69" t="s">
        <v>168</v>
      </c>
      <c r="L102" s="71" t="s">
        <v>99</v>
      </c>
      <c r="M102" s="16" t="s">
        <v>387</v>
      </c>
      <c r="N102" s="72" t="s">
        <v>141</v>
      </c>
      <c r="O102" s="73" t="s">
        <v>169</v>
      </c>
      <c r="P102" s="74"/>
    </row>
    <row r="103" spans="1:17" s="19" customFormat="1" ht="15.75" customHeight="1" thickBot="1">
      <c r="A103" s="24" t="s">
        <v>1429</v>
      </c>
      <c r="B103" s="374">
        <v>3571</v>
      </c>
      <c r="C103" s="17">
        <v>7592</v>
      </c>
      <c r="D103" s="17">
        <v>4117</v>
      </c>
      <c r="E103" s="17">
        <v>3475</v>
      </c>
      <c r="F103" s="17">
        <v>7136</v>
      </c>
      <c r="G103" s="17">
        <v>3698</v>
      </c>
      <c r="H103" s="17">
        <v>3438</v>
      </c>
      <c r="I103" s="17">
        <v>456</v>
      </c>
      <c r="J103" s="17">
        <v>419</v>
      </c>
      <c r="K103" s="17">
        <v>37</v>
      </c>
      <c r="L103" s="384">
        <v>2</v>
      </c>
      <c r="M103" s="17">
        <v>1719</v>
      </c>
      <c r="N103" s="384">
        <v>323.33484367920255</v>
      </c>
      <c r="O103" s="375">
        <v>22.07</v>
      </c>
      <c r="P103" s="22" t="s">
        <v>1430</v>
      </c>
      <c r="Q103" s="101"/>
    </row>
    <row r="104" spans="1:26" s="19" customFormat="1" ht="15.75" customHeight="1" thickTop="1">
      <c r="A104" s="373" t="s">
        <v>531</v>
      </c>
      <c r="B104" s="374">
        <v>124223</v>
      </c>
      <c r="C104" s="17">
        <v>317599</v>
      </c>
      <c r="D104" s="17">
        <v>165022</v>
      </c>
      <c r="E104" s="17">
        <v>152577</v>
      </c>
      <c r="F104" s="17">
        <v>302929</v>
      </c>
      <c r="G104" s="17">
        <v>155692</v>
      </c>
      <c r="H104" s="17">
        <v>147237</v>
      </c>
      <c r="I104" s="17">
        <v>14670</v>
      </c>
      <c r="J104" s="17">
        <v>9330</v>
      </c>
      <c r="K104" s="17">
        <v>5340</v>
      </c>
      <c r="L104" s="92">
        <v>2.4385902771628443</v>
      </c>
      <c r="M104" s="17">
        <v>35067</v>
      </c>
      <c r="N104" s="92">
        <v>558.6637445292332</v>
      </c>
      <c r="O104" s="375">
        <v>542.2385164</v>
      </c>
      <c r="P104" s="376" t="s">
        <v>192</v>
      </c>
      <c r="Q104" s="19">
        <v>806</v>
      </c>
      <c r="Z104" s="102"/>
    </row>
    <row r="105" spans="1:26" s="19" customFormat="1" ht="15.75" customHeight="1">
      <c r="A105" s="24" t="s">
        <v>229</v>
      </c>
      <c r="B105" s="374">
        <v>3294</v>
      </c>
      <c r="C105" s="17">
        <v>7728</v>
      </c>
      <c r="D105" s="17">
        <v>4126</v>
      </c>
      <c r="E105" s="17">
        <v>3602</v>
      </c>
      <c r="F105" s="17">
        <v>7449</v>
      </c>
      <c r="G105" s="17">
        <v>3906</v>
      </c>
      <c r="H105" s="17">
        <v>3543</v>
      </c>
      <c r="I105" s="17">
        <v>279</v>
      </c>
      <c r="J105" s="17">
        <v>220</v>
      </c>
      <c r="K105" s="17">
        <v>59</v>
      </c>
      <c r="L105" s="92">
        <v>2.261384335154827</v>
      </c>
      <c r="M105" s="17">
        <v>1615</v>
      </c>
      <c r="N105" s="92">
        <v>176.69229644287813</v>
      </c>
      <c r="O105" s="375">
        <v>42.15803489999999</v>
      </c>
      <c r="P105" s="22" t="s">
        <v>501</v>
      </c>
      <c r="Q105" s="19">
        <v>17</v>
      </c>
      <c r="Z105" s="102"/>
    </row>
    <row r="106" spans="1:26" s="19" customFormat="1" ht="15.75" customHeight="1">
      <c r="A106" s="24" t="s">
        <v>230</v>
      </c>
      <c r="B106" s="374">
        <v>25404</v>
      </c>
      <c r="C106" s="17">
        <v>67102</v>
      </c>
      <c r="D106" s="17">
        <v>34110</v>
      </c>
      <c r="E106" s="17">
        <v>32992</v>
      </c>
      <c r="F106" s="17">
        <v>66087</v>
      </c>
      <c r="G106" s="17">
        <v>33604</v>
      </c>
      <c r="H106" s="17">
        <v>32483</v>
      </c>
      <c r="I106" s="17">
        <v>1015</v>
      </c>
      <c r="J106" s="17">
        <v>506</v>
      </c>
      <c r="K106" s="17">
        <v>509</v>
      </c>
      <c r="L106" s="92">
        <v>2.601440717997166</v>
      </c>
      <c r="M106" s="17">
        <v>4430</v>
      </c>
      <c r="N106" s="92">
        <v>1331.8864709621666</v>
      </c>
      <c r="O106" s="375">
        <v>49.61909399999999</v>
      </c>
      <c r="P106" s="22" t="s">
        <v>442</v>
      </c>
      <c r="Q106" s="19">
        <v>94</v>
      </c>
      <c r="Z106" s="102"/>
    </row>
    <row r="107" spans="1:26" s="19" customFormat="1" ht="15.75" customHeight="1">
      <c r="A107" s="24" t="s">
        <v>231</v>
      </c>
      <c r="B107" s="374">
        <v>1834</v>
      </c>
      <c r="C107" s="17">
        <v>4285</v>
      </c>
      <c r="D107" s="17">
        <v>2231</v>
      </c>
      <c r="E107" s="17">
        <v>2054</v>
      </c>
      <c r="F107" s="17">
        <v>4239</v>
      </c>
      <c r="G107" s="17">
        <v>2207</v>
      </c>
      <c r="H107" s="17">
        <v>2032</v>
      </c>
      <c r="I107" s="17">
        <v>46</v>
      </c>
      <c r="J107" s="17">
        <v>24</v>
      </c>
      <c r="K107" s="17">
        <v>22</v>
      </c>
      <c r="L107" s="92">
        <v>2.3113413304253</v>
      </c>
      <c r="M107" s="17">
        <v>1154</v>
      </c>
      <c r="N107" s="92">
        <v>69.30576139235892</v>
      </c>
      <c r="O107" s="375">
        <v>61.163746200000006</v>
      </c>
      <c r="P107" s="22" t="s">
        <v>443</v>
      </c>
      <c r="Q107" s="19">
        <v>5</v>
      </c>
      <c r="Z107" s="102"/>
    </row>
    <row r="108" spans="1:26" s="19" customFormat="1" ht="15.75" customHeight="1">
      <c r="A108" s="24" t="s">
        <v>232</v>
      </c>
      <c r="B108" s="374">
        <v>9218</v>
      </c>
      <c r="C108" s="17">
        <v>22779</v>
      </c>
      <c r="D108" s="17">
        <v>11869</v>
      </c>
      <c r="E108" s="17">
        <v>10910</v>
      </c>
      <c r="F108" s="17">
        <v>22036</v>
      </c>
      <c r="G108" s="17">
        <v>11546</v>
      </c>
      <c r="H108" s="17">
        <v>10490</v>
      </c>
      <c r="I108" s="17">
        <v>743</v>
      </c>
      <c r="J108" s="17">
        <v>323</v>
      </c>
      <c r="K108" s="17">
        <v>420</v>
      </c>
      <c r="L108" s="92">
        <v>2.3905402473421566</v>
      </c>
      <c r="M108" s="17">
        <v>1173</v>
      </c>
      <c r="N108" s="92">
        <v>910.3408043563302</v>
      </c>
      <c r="O108" s="375">
        <v>24.2063191</v>
      </c>
      <c r="P108" s="22" t="s">
        <v>444</v>
      </c>
      <c r="Q108" s="19">
        <v>308</v>
      </c>
      <c r="Z108" s="102"/>
    </row>
    <row r="109" spans="1:26" s="19" customFormat="1" ht="15.75" customHeight="1">
      <c r="A109" s="24" t="s">
        <v>233</v>
      </c>
      <c r="B109" s="374">
        <v>8632</v>
      </c>
      <c r="C109" s="17">
        <v>21665</v>
      </c>
      <c r="D109" s="17">
        <v>11841</v>
      </c>
      <c r="E109" s="17">
        <v>9824</v>
      </c>
      <c r="F109" s="17">
        <v>20503</v>
      </c>
      <c r="G109" s="17">
        <v>10891</v>
      </c>
      <c r="H109" s="17">
        <v>9612</v>
      </c>
      <c r="I109" s="17">
        <v>1162</v>
      </c>
      <c r="J109" s="17">
        <v>950</v>
      </c>
      <c r="K109" s="17">
        <v>212</v>
      </c>
      <c r="L109" s="92">
        <v>2.3752316960148288</v>
      </c>
      <c r="M109" s="17">
        <v>2018</v>
      </c>
      <c r="N109" s="92">
        <v>347.0089040897244</v>
      </c>
      <c r="O109" s="375">
        <v>59.0849392</v>
      </c>
      <c r="P109" s="22" t="s">
        <v>445</v>
      </c>
      <c r="Q109" s="19">
        <v>45</v>
      </c>
      <c r="Z109" s="102"/>
    </row>
    <row r="110" spans="1:26" s="19" customFormat="1" ht="15.75" customHeight="1">
      <c r="A110" s="24" t="s">
        <v>234</v>
      </c>
      <c r="B110" s="374">
        <v>6458</v>
      </c>
      <c r="C110" s="17">
        <v>16261</v>
      </c>
      <c r="D110" s="17">
        <v>9551</v>
      </c>
      <c r="E110" s="17">
        <v>6710</v>
      </c>
      <c r="F110" s="17">
        <v>13588</v>
      </c>
      <c r="G110" s="17">
        <v>7488</v>
      </c>
      <c r="H110" s="17">
        <v>6100</v>
      </c>
      <c r="I110" s="17">
        <v>2673</v>
      </c>
      <c r="J110" s="17">
        <v>2063</v>
      </c>
      <c r="K110" s="17">
        <v>610</v>
      </c>
      <c r="L110" s="92">
        <v>2.1040569835862497</v>
      </c>
      <c r="M110" s="17">
        <v>2134</v>
      </c>
      <c r="N110" s="92">
        <v>329.8903940865113</v>
      </c>
      <c r="O110" s="375">
        <v>41.18943819999999</v>
      </c>
      <c r="P110" s="22" t="s">
        <v>502</v>
      </c>
      <c r="Q110" s="19">
        <v>51</v>
      </c>
      <c r="Z110" s="102"/>
    </row>
    <row r="111" spans="1:26" s="19" customFormat="1" ht="15.75" customHeight="1">
      <c r="A111" s="24" t="s">
        <v>235</v>
      </c>
      <c r="B111" s="374">
        <v>2835</v>
      </c>
      <c r="C111" s="17">
        <v>6957</v>
      </c>
      <c r="D111" s="17">
        <v>3941</v>
      </c>
      <c r="E111" s="17">
        <v>3016</v>
      </c>
      <c r="F111" s="17">
        <v>6143</v>
      </c>
      <c r="G111" s="17">
        <v>3242</v>
      </c>
      <c r="H111" s="17">
        <v>2901</v>
      </c>
      <c r="I111" s="17">
        <v>814</v>
      </c>
      <c r="J111" s="17">
        <v>699</v>
      </c>
      <c r="K111" s="17">
        <v>115</v>
      </c>
      <c r="L111" s="92">
        <v>2.1668430335097</v>
      </c>
      <c r="M111" s="17">
        <v>1861</v>
      </c>
      <c r="N111" s="92">
        <v>109.15189685109856</v>
      </c>
      <c r="O111" s="375">
        <v>56.2793701</v>
      </c>
      <c r="P111" s="22" t="s">
        <v>446</v>
      </c>
      <c r="Q111" s="19">
        <v>36</v>
      </c>
      <c r="Z111" s="102"/>
    </row>
    <row r="112" spans="1:26" s="19" customFormat="1" ht="15.75" customHeight="1">
      <c r="A112" s="24" t="s">
        <v>236</v>
      </c>
      <c r="B112" s="374">
        <v>3824</v>
      </c>
      <c r="C112" s="17">
        <v>8391</v>
      </c>
      <c r="D112" s="17">
        <v>4768</v>
      </c>
      <c r="E112" s="17">
        <v>3623</v>
      </c>
      <c r="F112" s="17">
        <v>7701</v>
      </c>
      <c r="G112" s="17">
        <v>4232</v>
      </c>
      <c r="H112" s="17">
        <v>3469</v>
      </c>
      <c r="I112" s="17">
        <v>690</v>
      </c>
      <c r="J112" s="17">
        <v>536</v>
      </c>
      <c r="K112" s="17">
        <v>154</v>
      </c>
      <c r="L112" s="92">
        <v>2.0138598326359833</v>
      </c>
      <c r="M112" s="17">
        <v>1596</v>
      </c>
      <c r="N112" s="92">
        <v>170.82666947206005</v>
      </c>
      <c r="O112" s="375">
        <v>45.08078290000002</v>
      </c>
      <c r="P112" s="22" t="s">
        <v>503</v>
      </c>
      <c r="Q112" s="19">
        <v>12</v>
      </c>
      <c r="Z112" s="102"/>
    </row>
    <row r="113" spans="1:26" s="19" customFormat="1" ht="15.75" customHeight="1">
      <c r="A113" s="24" t="s">
        <v>237</v>
      </c>
      <c r="B113" s="374">
        <v>1699</v>
      </c>
      <c r="C113" s="17">
        <v>3964</v>
      </c>
      <c r="D113" s="17">
        <v>2195</v>
      </c>
      <c r="E113" s="17">
        <v>1769</v>
      </c>
      <c r="F113" s="17">
        <v>3567</v>
      </c>
      <c r="G113" s="17">
        <v>1846</v>
      </c>
      <c r="H113" s="17">
        <v>1721</v>
      </c>
      <c r="I113" s="17">
        <v>397</v>
      </c>
      <c r="J113" s="17">
        <v>349</v>
      </c>
      <c r="K113" s="17">
        <v>48</v>
      </c>
      <c r="L113" s="92">
        <v>2.0994702766333138</v>
      </c>
      <c r="M113" s="17">
        <v>1330</v>
      </c>
      <c r="N113" s="92">
        <v>94.7359326973412</v>
      </c>
      <c r="O113" s="375">
        <v>37.6520281</v>
      </c>
      <c r="P113" s="22" t="s">
        <v>447</v>
      </c>
      <c r="Q113" s="19">
        <v>18</v>
      </c>
      <c r="Z113" s="102"/>
    </row>
    <row r="114" spans="1:26" s="19" customFormat="1" ht="15.75" customHeight="1">
      <c r="A114" s="24" t="s">
        <v>238</v>
      </c>
      <c r="B114" s="374">
        <v>2271</v>
      </c>
      <c r="C114" s="17">
        <v>4899</v>
      </c>
      <c r="D114" s="17">
        <v>2551</v>
      </c>
      <c r="E114" s="17">
        <v>2348</v>
      </c>
      <c r="F114" s="17">
        <v>4790</v>
      </c>
      <c r="G114" s="17">
        <v>2481</v>
      </c>
      <c r="H114" s="17">
        <v>2309</v>
      </c>
      <c r="I114" s="17">
        <v>109</v>
      </c>
      <c r="J114" s="17">
        <v>70</v>
      </c>
      <c r="K114" s="17">
        <v>39</v>
      </c>
      <c r="L114" s="92">
        <v>2.1092029942756496</v>
      </c>
      <c r="M114" s="17">
        <v>1576</v>
      </c>
      <c r="N114" s="92">
        <v>109.3169920664186</v>
      </c>
      <c r="O114" s="375">
        <v>43.817524699999986</v>
      </c>
      <c r="P114" s="22" t="s">
        <v>504</v>
      </c>
      <c r="Q114" s="19">
        <v>23</v>
      </c>
      <c r="Z114" s="102"/>
    </row>
    <row r="115" spans="1:26" s="19" customFormat="1" ht="15.75" customHeight="1">
      <c r="A115" s="24" t="s">
        <v>239</v>
      </c>
      <c r="B115" s="374">
        <v>9913</v>
      </c>
      <c r="C115" s="17">
        <v>26210</v>
      </c>
      <c r="D115" s="17">
        <v>13775</v>
      </c>
      <c r="E115" s="17">
        <v>12435</v>
      </c>
      <c r="F115" s="17">
        <v>22883</v>
      </c>
      <c r="G115" s="17">
        <v>11896</v>
      </c>
      <c r="H115" s="17">
        <v>10987</v>
      </c>
      <c r="I115" s="17">
        <v>3327</v>
      </c>
      <c r="J115" s="17">
        <v>1879</v>
      </c>
      <c r="K115" s="17">
        <v>1448</v>
      </c>
      <c r="L115" s="92">
        <v>2.3083829315040854</v>
      </c>
      <c r="M115" s="17">
        <v>2956</v>
      </c>
      <c r="N115" s="92">
        <v>576.123532406308</v>
      </c>
      <c r="O115" s="375">
        <v>39.7189122</v>
      </c>
      <c r="P115" s="22" t="s">
        <v>448</v>
      </c>
      <c r="Q115" s="19">
        <v>42</v>
      </c>
      <c r="Z115" s="102"/>
    </row>
    <row r="116" spans="1:26" s="19" customFormat="1" ht="15.75" customHeight="1">
      <c r="A116" s="24" t="s">
        <v>1431</v>
      </c>
      <c r="B116" s="374">
        <v>3852</v>
      </c>
      <c r="C116" s="17">
        <v>8624</v>
      </c>
      <c r="D116" s="17">
        <v>4429</v>
      </c>
      <c r="E116" s="17">
        <v>4195</v>
      </c>
      <c r="F116" s="17">
        <v>8275</v>
      </c>
      <c r="G116" s="17">
        <v>4252</v>
      </c>
      <c r="H116" s="17">
        <v>4023</v>
      </c>
      <c r="I116" s="17">
        <v>349</v>
      </c>
      <c r="J116" s="17">
        <v>177</v>
      </c>
      <c r="K116" s="17">
        <v>172</v>
      </c>
      <c r="L116" s="92">
        <v>2.1482346832814123</v>
      </c>
      <c r="M116" s="17">
        <v>1286</v>
      </c>
      <c r="N116" s="92">
        <v>5827.4647887323945</v>
      </c>
      <c r="O116" s="375">
        <v>1.42</v>
      </c>
      <c r="P116" s="22" t="s">
        <v>1432</v>
      </c>
      <c r="Q116" s="19">
        <v>36</v>
      </c>
      <c r="Z116" s="102"/>
    </row>
    <row r="117" spans="1:26" s="19" customFormat="1" ht="15.75" customHeight="1">
      <c r="A117" s="24" t="s">
        <v>1433</v>
      </c>
      <c r="B117" s="374">
        <v>3592</v>
      </c>
      <c r="C117" s="17">
        <v>8815</v>
      </c>
      <c r="D117" s="17">
        <v>4430</v>
      </c>
      <c r="E117" s="17">
        <v>4385</v>
      </c>
      <c r="F117" s="17">
        <v>8113</v>
      </c>
      <c r="G117" s="17">
        <v>4065</v>
      </c>
      <c r="H117" s="17">
        <v>4048</v>
      </c>
      <c r="I117" s="17">
        <v>702</v>
      </c>
      <c r="J117" s="17">
        <v>365</v>
      </c>
      <c r="K117" s="17">
        <v>337</v>
      </c>
      <c r="L117" s="92">
        <v>2.258630289532294</v>
      </c>
      <c r="M117" s="17">
        <v>1339</v>
      </c>
      <c r="N117" s="92">
        <v>10536.363636363636</v>
      </c>
      <c r="O117" s="375">
        <v>0.77</v>
      </c>
      <c r="P117" s="22" t="s">
        <v>1434</v>
      </c>
      <c r="Q117" s="19">
        <v>16</v>
      </c>
      <c r="Z117" s="102"/>
    </row>
    <row r="118" spans="1:26" s="19" customFormat="1" ht="15.75" customHeight="1">
      <c r="A118" s="24" t="s">
        <v>1435</v>
      </c>
      <c r="B118" s="374">
        <v>11922</v>
      </c>
      <c r="C118" s="17">
        <v>33102</v>
      </c>
      <c r="D118" s="17">
        <v>16361</v>
      </c>
      <c r="E118" s="17">
        <v>16741</v>
      </c>
      <c r="F118" s="17">
        <v>32479</v>
      </c>
      <c r="G118" s="17">
        <v>16079</v>
      </c>
      <c r="H118" s="17">
        <v>16400</v>
      </c>
      <c r="I118" s="17">
        <v>623</v>
      </c>
      <c r="J118" s="17">
        <v>282</v>
      </c>
      <c r="K118" s="17">
        <v>341</v>
      </c>
      <c r="L118" s="92">
        <v>2.7242912263043113</v>
      </c>
      <c r="M118" s="17">
        <v>3220</v>
      </c>
      <c r="N118" s="92">
        <v>5176.150724970279</v>
      </c>
      <c r="O118" s="375">
        <v>6.274739999999999</v>
      </c>
      <c r="P118" s="22" t="s">
        <v>1436</v>
      </c>
      <c r="Q118" s="19">
        <v>24</v>
      </c>
      <c r="Z118" s="102"/>
    </row>
    <row r="119" spans="1:26" s="19" customFormat="1" ht="15.75" customHeight="1">
      <c r="A119" s="24" t="s">
        <v>1437</v>
      </c>
      <c r="B119" s="374">
        <v>7742</v>
      </c>
      <c r="C119" s="17">
        <v>21028</v>
      </c>
      <c r="D119" s="17">
        <v>10776</v>
      </c>
      <c r="E119" s="17">
        <v>10252</v>
      </c>
      <c r="F119" s="17">
        <v>20308</v>
      </c>
      <c r="G119" s="17">
        <v>10358</v>
      </c>
      <c r="H119" s="17">
        <v>9950</v>
      </c>
      <c r="I119" s="17">
        <v>720</v>
      </c>
      <c r="J119" s="17">
        <v>418</v>
      </c>
      <c r="K119" s="17">
        <v>302</v>
      </c>
      <c r="L119" s="92">
        <v>2.6230948075432705</v>
      </c>
      <c r="M119" s="17">
        <v>2114</v>
      </c>
      <c r="N119" s="92">
        <v>2018.4727629573395</v>
      </c>
      <c r="O119" s="375">
        <v>10.061072099999999</v>
      </c>
      <c r="P119" s="22" t="s">
        <v>1438</v>
      </c>
      <c r="Q119" s="19">
        <v>39</v>
      </c>
      <c r="Z119" s="102"/>
    </row>
    <row r="120" spans="1:26" s="19" customFormat="1" ht="15.75" customHeight="1">
      <c r="A120" s="24" t="s">
        <v>1439</v>
      </c>
      <c r="B120" s="374">
        <v>11113</v>
      </c>
      <c r="C120" s="17">
        <v>28820</v>
      </c>
      <c r="D120" s="17">
        <v>14678</v>
      </c>
      <c r="E120" s="17">
        <v>14142</v>
      </c>
      <c r="F120" s="17">
        <v>28094</v>
      </c>
      <c r="G120" s="17">
        <v>14336</v>
      </c>
      <c r="H120" s="17">
        <v>13758</v>
      </c>
      <c r="I120" s="17">
        <v>726</v>
      </c>
      <c r="J120" s="17">
        <v>342</v>
      </c>
      <c r="K120" s="17">
        <v>384</v>
      </c>
      <c r="L120" s="92">
        <v>2.528030234860074</v>
      </c>
      <c r="M120" s="17">
        <v>2420</v>
      </c>
      <c r="N120" s="92">
        <v>2161.3160477593456</v>
      </c>
      <c r="O120" s="375">
        <v>12.9985617</v>
      </c>
      <c r="P120" s="22" t="s">
        <v>1440</v>
      </c>
      <c r="Q120" s="19">
        <v>17</v>
      </c>
      <c r="Z120" s="102"/>
    </row>
    <row r="121" spans="1:26" s="19" customFormat="1" ht="15.75" customHeight="1">
      <c r="A121" s="24" t="s">
        <v>1441</v>
      </c>
      <c r="B121" s="374">
        <v>10620</v>
      </c>
      <c r="C121" s="17">
        <v>26969</v>
      </c>
      <c r="D121" s="17">
        <v>13390</v>
      </c>
      <c r="E121" s="17">
        <v>13579</v>
      </c>
      <c r="F121" s="17">
        <v>26674</v>
      </c>
      <c r="G121" s="17">
        <v>13263</v>
      </c>
      <c r="H121" s="17">
        <v>13411</v>
      </c>
      <c r="I121" s="17">
        <v>295</v>
      </c>
      <c r="J121" s="17">
        <v>127</v>
      </c>
      <c r="K121" s="17">
        <v>168</v>
      </c>
      <c r="L121" s="92">
        <v>2.5116760828625235</v>
      </c>
      <c r="M121" s="17">
        <v>2845</v>
      </c>
      <c r="N121" s="92">
        <v>2482.6988725658052</v>
      </c>
      <c r="O121" s="375">
        <v>10.743953</v>
      </c>
      <c r="P121" s="22" t="s">
        <v>1442</v>
      </c>
      <c r="Q121" s="19">
        <v>23</v>
      </c>
      <c r="Z121" s="102"/>
    </row>
    <row r="122" spans="1:26" s="19" customFormat="1" ht="15.75" customHeight="1">
      <c r="A122" s="373" t="s">
        <v>532</v>
      </c>
      <c r="B122" s="374">
        <v>70991</v>
      </c>
      <c r="C122" s="17">
        <v>174762</v>
      </c>
      <c r="D122" s="17">
        <v>89919</v>
      </c>
      <c r="E122" s="17">
        <v>84843</v>
      </c>
      <c r="F122" s="17">
        <v>170788</v>
      </c>
      <c r="G122" s="17">
        <v>87770</v>
      </c>
      <c r="H122" s="17">
        <v>83018</v>
      </c>
      <c r="I122" s="17">
        <v>3974</v>
      </c>
      <c r="J122" s="17">
        <v>2149</v>
      </c>
      <c r="K122" s="17">
        <v>1825</v>
      </c>
      <c r="L122" s="92">
        <v>2.405769745460692</v>
      </c>
      <c r="M122" s="17">
        <v>28030</v>
      </c>
      <c r="N122" s="92">
        <v>230.41783030450216</v>
      </c>
      <c r="O122" s="375">
        <v>741.2099999999998</v>
      </c>
      <c r="P122" s="376" t="s">
        <v>488</v>
      </c>
      <c r="Z122" s="102"/>
    </row>
    <row r="123" spans="1:26" s="19" customFormat="1" ht="15.75" customHeight="1">
      <c r="A123" s="24" t="s">
        <v>240</v>
      </c>
      <c r="B123" s="374">
        <v>6577</v>
      </c>
      <c r="C123" s="17">
        <v>15358</v>
      </c>
      <c r="D123" s="17">
        <v>8301</v>
      </c>
      <c r="E123" s="17">
        <v>7057</v>
      </c>
      <c r="F123" s="17">
        <v>15132</v>
      </c>
      <c r="G123" s="17">
        <v>8204</v>
      </c>
      <c r="H123" s="17">
        <v>6928</v>
      </c>
      <c r="I123" s="17">
        <v>226</v>
      </c>
      <c r="J123" s="17">
        <v>97</v>
      </c>
      <c r="K123" s="17">
        <v>129</v>
      </c>
      <c r="L123" s="92">
        <v>2.3007450205260755</v>
      </c>
      <c r="M123" s="17">
        <v>2190</v>
      </c>
      <c r="N123" s="92">
        <v>143.20052995173654</v>
      </c>
      <c r="O123" s="375">
        <v>105.67</v>
      </c>
      <c r="P123" s="22" t="s">
        <v>505</v>
      </c>
      <c r="Z123" s="102"/>
    </row>
    <row r="124" spans="1:26" s="19" customFormat="1" ht="15.75" customHeight="1">
      <c r="A124" s="24" t="s">
        <v>241</v>
      </c>
      <c r="B124" s="374">
        <v>3272</v>
      </c>
      <c r="C124" s="17">
        <v>8043</v>
      </c>
      <c r="D124" s="17">
        <v>4083</v>
      </c>
      <c r="E124" s="17">
        <v>3960</v>
      </c>
      <c r="F124" s="17">
        <v>7952</v>
      </c>
      <c r="G124" s="17">
        <v>4051</v>
      </c>
      <c r="H124" s="17">
        <v>3901</v>
      </c>
      <c r="I124" s="17">
        <v>91</v>
      </c>
      <c r="J124" s="17">
        <v>32</v>
      </c>
      <c r="K124" s="17">
        <v>59</v>
      </c>
      <c r="L124" s="92">
        <v>2.430317848410758</v>
      </c>
      <c r="M124" s="17">
        <v>1622</v>
      </c>
      <c r="N124" s="92">
        <v>224.18945587820696</v>
      </c>
      <c r="O124" s="375">
        <v>35.47</v>
      </c>
      <c r="P124" s="22" t="s">
        <v>506</v>
      </c>
      <c r="Z124" s="102"/>
    </row>
    <row r="125" spans="1:26" s="19" customFormat="1" ht="15.75" customHeight="1">
      <c r="A125" s="24" t="s">
        <v>242</v>
      </c>
      <c r="B125" s="374">
        <v>2730</v>
      </c>
      <c r="C125" s="17">
        <v>5846</v>
      </c>
      <c r="D125" s="17">
        <v>2982</v>
      </c>
      <c r="E125" s="17">
        <v>2864</v>
      </c>
      <c r="F125" s="17">
        <v>5794</v>
      </c>
      <c r="G125" s="17">
        <v>2955</v>
      </c>
      <c r="H125" s="17">
        <v>2839</v>
      </c>
      <c r="I125" s="17">
        <v>52</v>
      </c>
      <c r="J125" s="17">
        <v>27</v>
      </c>
      <c r="K125" s="17">
        <v>25</v>
      </c>
      <c r="L125" s="92">
        <v>2.1223443223443224</v>
      </c>
      <c r="M125" s="17">
        <v>2170</v>
      </c>
      <c r="N125" s="92">
        <v>46.74842665806035</v>
      </c>
      <c r="O125" s="375">
        <v>123.94</v>
      </c>
      <c r="P125" s="22" t="s">
        <v>449</v>
      </c>
      <c r="Z125" s="102"/>
    </row>
    <row r="126" spans="1:26" s="19" customFormat="1" ht="15.75" customHeight="1">
      <c r="A126" s="24" t="s">
        <v>243</v>
      </c>
      <c r="B126" s="374">
        <v>1685</v>
      </c>
      <c r="C126" s="17">
        <v>3564</v>
      </c>
      <c r="D126" s="17">
        <v>1808</v>
      </c>
      <c r="E126" s="17">
        <v>1756</v>
      </c>
      <c r="F126" s="17">
        <v>3520</v>
      </c>
      <c r="G126" s="17">
        <v>1784</v>
      </c>
      <c r="H126" s="17">
        <v>1736</v>
      </c>
      <c r="I126" s="17">
        <v>44</v>
      </c>
      <c r="J126" s="17">
        <v>24</v>
      </c>
      <c r="K126" s="17">
        <v>20</v>
      </c>
      <c r="L126" s="92">
        <v>2.0890207715133533</v>
      </c>
      <c r="M126" s="17">
        <v>1381</v>
      </c>
      <c r="N126" s="92">
        <v>68.56252434748734</v>
      </c>
      <c r="O126" s="375">
        <v>51.34</v>
      </c>
      <c r="P126" s="22" t="s">
        <v>450</v>
      </c>
      <c r="Z126" s="102"/>
    </row>
    <row r="127" spans="1:26" s="19" customFormat="1" ht="15.75" customHeight="1">
      <c r="A127" s="24" t="s">
        <v>244</v>
      </c>
      <c r="B127" s="374">
        <v>3990</v>
      </c>
      <c r="C127" s="17">
        <v>9543</v>
      </c>
      <c r="D127" s="17">
        <v>5179</v>
      </c>
      <c r="E127" s="17">
        <v>4364</v>
      </c>
      <c r="F127" s="17">
        <v>9222</v>
      </c>
      <c r="G127" s="17">
        <v>4934</v>
      </c>
      <c r="H127" s="17">
        <v>4288</v>
      </c>
      <c r="I127" s="17">
        <v>321</v>
      </c>
      <c r="J127" s="17">
        <v>245</v>
      </c>
      <c r="K127" s="17">
        <v>76</v>
      </c>
      <c r="L127" s="92">
        <v>2.311278195488722</v>
      </c>
      <c r="M127" s="17">
        <v>1605</v>
      </c>
      <c r="N127" s="92">
        <v>159.27461139896374</v>
      </c>
      <c r="O127" s="375">
        <v>57.9</v>
      </c>
      <c r="P127" s="22" t="s">
        <v>507</v>
      </c>
      <c r="Z127" s="102"/>
    </row>
    <row r="128" spans="1:26" s="19" customFormat="1" ht="15.75" customHeight="1">
      <c r="A128" s="24" t="s">
        <v>245</v>
      </c>
      <c r="B128" s="374">
        <v>2161</v>
      </c>
      <c r="C128" s="17">
        <v>5482</v>
      </c>
      <c r="D128" s="17">
        <v>2886</v>
      </c>
      <c r="E128" s="17">
        <v>2596</v>
      </c>
      <c r="F128" s="17">
        <v>5310</v>
      </c>
      <c r="G128" s="17">
        <v>2749</v>
      </c>
      <c r="H128" s="17">
        <v>2561</v>
      </c>
      <c r="I128" s="17">
        <v>172</v>
      </c>
      <c r="J128" s="17">
        <v>137</v>
      </c>
      <c r="K128" s="17">
        <v>35</v>
      </c>
      <c r="L128" s="92">
        <v>2.4571957427117077</v>
      </c>
      <c r="M128" s="17">
        <v>920</v>
      </c>
      <c r="N128" s="92">
        <v>120.87411791486456</v>
      </c>
      <c r="O128" s="375">
        <v>43.93</v>
      </c>
      <c r="P128" s="22" t="s">
        <v>451</v>
      </c>
      <c r="Z128" s="102"/>
    </row>
    <row r="129" spans="1:26" s="19" customFormat="1" ht="15.75" customHeight="1">
      <c r="A129" s="24" t="s">
        <v>246</v>
      </c>
      <c r="B129" s="374">
        <v>4484</v>
      </c>
      <c r="C129" s="17">
        <v>11038</v>
      </c>
      <c r="D129" s="17">
        <v>5761</v>
      </c>
      <c r="E129" s="17">
        <v>5277</v>
      </c>
      <c r="F129" s="17">
        <v>10767</v>
      </c>
      <c r="G129" s="17">
        <v>5594</v>
      </c>
      <c r="H129" s="17">
        <v>5173</v>
      </c>
      <c r="I129" s="17">
        <v>271</v>
      </c>
      <c r="J129" s="17">
        <v>167</v>
      </c>
      <c r="K129" s="17">
        <v>104</v>
      </c>
      <c r="L129" s="92">
        <v>2.4012042818911685</v>
      </c>
      <c r="M129" s="17">
        <v>2181</v>
      </c>
      <c r="N129" s="92">
        <v>245.03868912152936</v>
      </c>
      <c r="O129" s="375">
        <v>43.94</v>
      </c>
      <c r="P129" s="22" t="s">
        <v>508</v>
      </c>
      <c r="Z129" s="102"/>
    </row>
    <row r="130" spans="1:26" s="19" customFormat="1" ht="15.75" customHeight="1">
      <c r="A130" s="24" t="s">
        <v>247</v>
      </c>
      <c r="B130" s="374">
        <v>2728</v>
      </c>
      <c r="C130" s="17">
        <v>5766</v>
      </c>
      <c r="D130" s="17">
        <v>2897</v>
      </c>
      <c r="E130" s="17">
        <v>2869</v>
      </c>
      <c r="F130" s="17">
        <v>5688</v>
      </c>
      <c r="G130" s="17">
        <v>2859</v>
      </c>
      <c r="H130" s="17">
        <v>2829</v>
      </c>
      <c r="I130" s="17">
        <v>78</v>
      </c>
      <c r="J130" s="17">
        <v>38</v>
      </c>
      <c r="K130" s="17">
        <v>40</v>
      </c>
      <c r="L130" s="92">
        <v>2.0850439882697946</v>
      </c>
      <c r="M130" s="17">
        <v>1991</v>
      </c>
      <c r="N130" s="92">
        <v>68.82032667876588</v>
      </c>
      <c r="O130" s="375">
        <v>82.65</v>
      </c>
      <c r="P130" s="22" t="s">
        <v>509</v>
      </c>
      <c r="Z130" s="102"/>
    </row>
    <row r="131" spans="1:26" s="19" customFormat="1" ht="15.75" customHeight="1">
      <c r="A131" s="24" t="s">
        <v>248</v>
      </c>
      <c r="B131" s="374">
        <v>3945</v>
      </c>
      <c r="C131" s="17">
        <v>8762</v>
      </c>
      <c r="D131" s="17">
        <v>4511</v>
      </c>
      <c r="E131" s="17">
        <v>4251</v>
      </c>
      <c r="F131" s="17">
        <v>7980</v>
      </c>
      <c r="G131" s="17">
        <v>4146</v>
      </c>
      <c r="H131" s="17">
        <v>3834</v>
      </c>
      <c r="I131" s="17">
        <v>782</v>
      </c>
      <c r="J131" s="17">
        <v>365</v>
      </c>
      <c r="K131" s="17">
        <v>417</v>
      </c>
      <c r="L131" s="92">
        <v>2.0228136882129277</v>
      </c>
      <c r="M131" s="17">
        <v>2259</v>
      </c>
      <c r="N131" s="92">
        <v>116.92307692307692</v>
      </c>
      <c r="O131" s="375">
        <v>68.25</v>
      </c>
      <c r="P131" s="22" t="s">
        <v>510</v>
      </c>
      <c r="Z131" s="102"/>
    </row>
    <row r="132" spans="1:26" s="19" customFormat="1" ht="15.75" customHeight="1">
      <c r="A132" s="24" t="s">
        <v>249</v>
      </c>
      <c r="B132" s="374">
        <v>3122</v>
      </c>
      <c r="C132" s="17">
        <v>7571</v>
      </c>
      <c r="D132" s="17">
        <v>3961</v>
      </c>
      <c r="E132" s="17">
        <v>3610</v>
      </c>
      <c r="F132" s="17">
        <v>7416</v>
      </c>
      <c r="G132" s="17">
        <v>3856</v>
      </c>
      <c r="H132" s="17">
        <v>3560</v>
      </c>
      <c r="I132" s="17">
        <v>155</v>
      </c>
      <c r="J132" s="17">
        <v>105</v>
      </c>
      <c r="K132" s="17">
        <v>50</v>
      </c>
      <c r="L132" s="92">
        <v>2.3754003843689944</v>
      </c>
      <c r="M132" s="17">
        <v>1880</v>
      </c>
      <c r="N132" s="92">
        <v>103.3588850174216</v>
      </c>
      <c r="O132" s="375">
        <v>71.75</v>
      </c>
      <c r="P132" s="22" t="s">
        <v>511</v>
      </c>
      <c r="Z132" s="102"/>
    </row>
    <row r="133" spans="1:26" s="19" customFormat="1" ht="15.75" customHeight="1" thickBot="1">
      <c r="A133" s="378" t="s">
        <v>250</v>
      </c>
      <c r="B133" s="379">
        <v>8023</v>
      </c>
      <c r="C133" s="358">
        <v>19988</v>
      </c>
      <c r="D133" s="358">
        <v>10119</v>
      </c>
      <c r="E133" s="358">
        <v>9869</v>
      </c>
      <c r="F133" s="358">
        <v>19579</v>
      </c>
      <c r="G133" s="358">
        <v>9909</v>
      </c>
      <c r="H133" s="358">
        <v>9670</v>
      </c>
      <c r="I133" s="358">
        <v>409</v>
      </c>
      <c r="J133" s="358">
        <v>210</v>
      </c>
      <c r="K133" s="358">
        <v>199</v>
      </c>
      <c r="L133" s="361">
        <v>2.4403589679670947</v>
      </c>
      <c r="M133" s="358">
        <v>2076</v>
      </c>
      <c r="N133" s="361">
        <v>2076.2460233297984</v>
      </c>
      <c r="O133" s="382">
        <v>9.43</v>
      </c>
      <c r="P133" s="383" t="s">
        <v>512</v>
      </c>
      <c r="Z133" s="102"/>
    </row>
    <row r="134" spans="1:16" s="19" customFormat="1" ht="9.75" customHeight="1" thickTop="1">
      <c r="A134" s="24"/>
      <c r="B134" s="76"/>
      <c r="C134" s="76"/>
      <c r="D134" s="76"/>
      <c r="E134" s="76"/>
      <c r="F134" s="76"/>
      <c r="G134" s="96"/>
      <c r="H134" s="96"/>
      <c r="I134" s="76"/>
      <c r="J134" s="76"/>
      <c r="K134" s="76"/>
      <c r="L134" s="97"/>
      <c r="M134" s="76"/>
      <c r="N134" s="98"/>
      <c r="O134" s="103"/>
      <c r="P134" s="22"/>
    </row>
    <row r="135" spans="1:16" s="19" customFormat="1" ht="12" customHeight="1">
      <c r="A135" s="23" t="s">
        <v>1612</v>
      </c>
      <c r="B135" s="18"/>
      <c r="C135" s="18"/>
      <c r="D135" s="18"/>
      <c r="E135" s="24"/>
      <c r="F135" s="25"/>
      <c r="G135" s="18"/>
      <c r="H135" s="24"/>
      <c r="I135" s="26" t="s">
        <v>1415</v>
      </c>
      <c r="L135" s="21"/>
      <c r="O135" s="21"/>
      <c r="P135" s="22"/>
    </row>
    <row r="136" spans="1:16" s="19" customFormat="1" ht="12" customHeight="1">
      <c r="A136" s="1219" t="s">
        <v>305</v>
      </c>
      <c r="B136" s="18"/>
      <c r="C136" s="18"/>
      <c r="D136" s="18"/>
      <c r="E136" s="24"/>
      <c r="F136" s="25"/>
      <c r="G136" s="18"/>
      <c r="H136" s="24"/>
      <c r="I136" s="1220" t="s">
        <v>29</v>
      </c>
      <c r="L136" s="21"/>
      <c r="O136" s="21"/>
      <c r="P136" s="22"/>
    </row>
    <row r="137" spans="1:16" s="19" customFormat="1" ht="12" customHeight="1">
      <c r="A137" s="1219" t="s">
        <v>1048</v>
      </c>
      <c r="B137" s="18"/>
      <c r="C137" s="18"/>
      <c r="D137" s="18"/>
      <c r="E137" s="18"/>
      <c r="F137" s="104"/>
      <c r="G137" s="104"/>
      <c r="H137" s="24"/>
      <c r="I137" s="1220" t="s">
        <v>1049</v>
      </c>
      <c r="L137" s="21"/>
      <c r="O137" s="21"/>
      <c r="P137" s="22"/>
    </row>
    <row r="138" spans="1:16" s="30" customFormat="1" ht="11.25" customHeight="1">
      <c r="A138" s="29" t="s">
        <v>1903</v>
      </c>
      <c r="H138" s="31"/>
      <c r="L138" s="32"/>
      <c r="O138" s="32"/>
      <c r="P138" s="33" t="s">
        <v>1904</v>
      </c>
    </row>
    <row r="139" spans="1:16" s="19" customFormat="1" ht="12" customHeight="1">
      <c r="A139" s="28"/>
      <c r="H139" s="20"/>
      <c r="L139" s="21"/>
      <c r="O139" s="21"/>
      <c r="P139" s="22"/>
    </row>
    <row r="140" spans="1:16" s="95" customFormat="1" ht="21.75" customHeight="1">
      <c r="A140" s="1304" t="s">
        <v>1614</v>
      </c>
      <c r="B140" s="1304"/>
      <c r="C140" s="1304"/>
      <c r="D140" s="1304"/>
      <c r="E140" s="1304"/>
      <c r="F140" s="1304"/>
      <c r="G140" s="1304"/>
      <c r="H140" s="1304"/>
      <c r="I140" s="1313" t="s">
        <v>1615</v>
      </c>
      <c r="J140" s="1313"/>
      <c r="K140" s="1313"/>
      <c r="L140" s="1313"/>
      <c r="M140" s="1313"/>
      <c r="N140" s="1313"/>
      <c r="O140" s="1313"/>
      <c r="P140" s="1313"/>
    </row>
    <row r="141" spans="1:16" ht="12.75" customHeight="1">
      <c r="A141" s="1305"/>
      <c r="B141" s="1305"/>
      <c r="C141" s="1305"/>
      <c r="D141" s="1305"/>
      <c r="E141" s="1305"/>
      <c r="F141" s="1305"/>
      <c r="G141" s="34"/>
      <c r="H141" s="34"/>
      <c r="I141" s="34"/>
      <c r="J141" s="34"/>
      <c r="K141" s="34"/>
      <c r="L141" s="35"/>
      <c r="M141" s="34"/>
      <c r="N141" s="34"/>
      <c r="O141" s="35"/>
      <c r="P141" s="34"/>
    </row>
    <row r="142" spans="1:16" ht="12.75" customHeight="1" thickBot="1">
      <c r="A142" s="36" t="s">
        <v>527</v>
      </c>
      <c r="B142" s="37"/>
      <c r="C142" s="37"/>
      <c r="D142" s="37"/>
      <c r="E142" s="37"/>
      <c r="F142" s="37"/>
      <c r="G142" s="37"/>
      <c r="H142" s="38"/>
      <c r="I142" s="37"/>
      <c r="J142" s="37"/>
      <c r="K142" s="37"/>
      <c r="L142" s="39"/>
      <c r="M142" s="37"/>
      <c r="N142" s="37"/>
      <c r="O142" s="39"/>
      <c r="P142" s="40" t="s">
        <v>33</v>
      </c>
    </row>
    <row r="143" spans="1:16" s="19" customFormat="1" ht="15" customHeight="1" thickTop="1">
      <c r="A143" s="13"/>
      <c r="B143" s="41" t="s">
        <v>1649</v>
      </c>
      <c r="C143" s="1306" t="s">
        <v>1656</v>
      </c>
      <c r="D143" s="1307"/>
      <c r="E143" s="1307"/>
      <c r="F143" s="1307"/>
      <c r="G143" s="1307"/>
      <c r="H143" s="1308"/>
      <c r="I143" s="42" t="s">
        <v>1651</v>
      </c>
      <c r="J143" s="43"/>
      <c r="K143" s="44"/>
      <c r="L143" s="45" t="s">
        <v>1652</v>
      </c>
      <c r="M143" s="13" t="s">
        <v>205</v>
      </c>
      <c r="N143" s="41" t="s">
        <v>1653</v>
      </c>
      <c r="O143" s="46"/>
      <c r="P143" s="105"/>
    </row>
    <row r="144" spans="1:16" s="19" customFormat="1" ht="15" customHeight="1">
      <c r="A144" s="47" t="s">
        <v>139</v>
      </c>
      <c r="B144" s="48"/>
      <c r="C144" s="49" t="s">
        <v>177</v>
      </c>
      <c r="D144" s="50"/>
      <c r="E144" s="51"/>
      <c r="F144" s="1309" t="s">
        <v>309</v>
      </c>
      <c r="G144" s="52"/>
      <c r="H144" s="53"/>
      <c r="I144" s="1309" t="s">
        <v>310</v>
      </c>
      <c r="J144" s="52"/>
      <c r="K144" s="53"/>
      <c r="L144" s="54"/>
      <c r="M144" s="14" t="s">
        <v>1654</v>
      </c>
      <c r="N144" s="55"/>
      <c r="O144" s="1311" t="s">
        <v>200</v>
      </c>
      <c r="P144" s="118" t="s">
        <v>140</v>
      </c>
    </row>
    <row r="145" spans="1:16" s="90" customFormat="1" ht="15" customHeight="1">
      <c r="A145" s="56" t="s">
        <v>201</v>
      </c>
      <c r="B145" s="106" t="s">
        <v>95</v>
      </c>
      <c r="C145" s="58"/>
      <c r="D145" s="59" t="s">
        <v>311</v>
      </c>
      <c r="E145" s="59" t="s">
        <v>312</v>
      </c>
      <c r="F145" s="1310"/>
      <c r="G145" s="60" t="s">
        <v>311</v>
      </c>
      <c r="H145" s="61" t="s">
        <v>312</v>
      </c>
      <c r="I145" s="1310"/>
      <c r="J145" s="60" t="s">
        <v>311</v>
      </c>
      <c r="K145" s="62" t="s">
        <v>312</v>
      </c>
      <c r="L145" s="63" t="s">
        <v>96</v>
      </c>
      <c r="M145" s="15" t="s">
        <v>88</v>
      </c>
      <c r="N145" s="64" t="s">
        <v>97</v>
      </c>
      <c r="O145" s="1312"/>
      <c r="P145" s="107" t="s">
        <v>425</v>
      </c>
    </row>
    <row r="146" spans="1:16" s="100" customFormat="1" ht="15" customHeight="1">
      <c r="A146" s="66"/>
      <c r="B146" s="67" t="s">
        <v>491</v>
      </c>
      <c r="C146" s="67" t="s">
        <v>161</v>
      </c>
      <c r="D146" s="67" t="s">
        <v>167</v>
      </c>
      <c r="E146" s="67" t="s">
        <v>168</v>
      </c>
      <c r="F146" s="68" t="s">
        <v>172</v>
      </c>
      <c r="G146" s="69" t="s">
        <v>167</v>
      </c>
      <c r="H146" s="70" t="s">
        <v>168</v>
      </c>
      <c r="I146" s="68" t="s">
        <v>98</v>
      </c>
      <c r="J146" s="69" t="s">
        <v>167</v>
      </c>
      <c r="K146" s="69" t="s">
        <v>168</v>
      </c>
      <c r="L146" s="71" t="s">
        <v>99</v>
      </c>
      <c r="M146" s="16" t="s">
        <v>387</v>
      </c>
      <c r="N146" s="72" t="s">
        <v>141</v>
      </c>
      <c r="O146" s="73" t="s">
        <v>169</v>
      </c>
      <c r="P146" s="108"/>
    </row>
    <row r="147" spans="1:26" s="19" customFormat="1" ht="14.25" customHeight="1">
      <c r="A147" s="24" t="s">
        <v>1443</v>
      </c>
      <c r="B147" s="374">
        <v>6741</v>
      </c>
      <c r="C147" s="17">
        <v>18400</v>
      </c>
      <c r="D147" s="17">
        <v>9558</v>
      </c>
      <c r="E147" s="17">
        <v>8842</v>
      </c>
      <c r="F147" s="17">
        <v>17652</v>
      </c>
      <c r="G147" s="17">
        <v>9179</v>
      </c>
      <c r="H147" s="17">
        <v>8473</v>
      </c>
      <c r="I147" s="17">
        <v>748</v>
      </c>
      <c r="J147" s="17">
        <v>379</v>
      </c>
      <c r="K147" s="17">
        <v>369</v>
      </c>
      <c r="L147" s="384">
        <v>2.618602581219404</v>
      </c>
      <c r="M147" s="17">
        <v>1978</v>
      </c>
      <c r="N147" s="384">
        <v>3179.931584948689</v>
      </c>
      <c r="O147" s="375">
        <v>8.77</v>
      </c>
      <c r="P147" s="22" t="s">
        <v>1444</v>
      </c>
      <c r="Z147" s="102"/>
    </row>
    <row r="148" spans="1:26" s="19" customFormat="1" ht="14.25" customHeight="1">
      <c r="A148" s="24" t="s">
        <v>1445</v>
      </c>
      <c r="B148" s="374">
        <v>4433</v>
      </c>
      <c r="C148" s="17">
        <v>10236</v>
      </c>
      <c r="D148" s="17">
        <v>5132</v>
      </c>
      <c r="E148" s="17">
        <v>5104</v>
      </c>
      <c r="F148" s="17">
        <v>10236</v>
      </c>
      <c r="G148" s="17">
        <v>5132</v>
      </c>
      <c r="H148" s="17">
        <v>5104</v>
      </c>
      <c r="I148" s="17" t="s">
        <v>1252</v>
      </c>
      <c r="J148" s="17" t="s">
        <v>1252</v>
      </c>
      <c r="K148" s="17" t="s">
        <v>1252</v>
      </c>
      <c r="L148" s="92">
        <v>2.3090457929167605</v>
      </c>
      <c r="M148" s="17">
        <v>1481</v>
      </c>
      <c r="N148" s="92" t="s">
        <v>1252</v>
      </c>
      <c r="O148" s="375" t="s">
        <v>1252</v>
      </c>
      <c r="P148" s="22" t="s">
        <v>1446</v>
      </c>
      <c r="Z148" s="102"/>
    </row>
    <row r="149" spans="1:26" s="19" customFormat="1" ht="14.25" customHeight="1">
      <c r="A149" s="24" t="s">
        <v>623</v>
      </c>
      <c r="B149" s="374">
        <v>6401</v>
      </c>
      <c r="C149" s="17">
        <v>15887</v>
      </c>
      <c r="D149" s="17">
        <v>7986</v>
      </c>
      <c r="E149" s="17">
        <v>7901</v>
      </c>
      <c r="F149" s="17">
        <v>15522</v>
      </c>
      <c r="G149" s="17">
        <v>7764</v>
      </c>
      <c r="H149" s="17">
        <v>7758</v>
      </c>
      <c r="I149" s="17">
        <v>365</v>
      </c>
      <c r="J149" s="17">
        <v>222</v>
      </c>
      <c r="K149" s="17">
        <v>143</v>
      </c>
      <c r="L149" s="92">
        <v>2.4249336041243557</v>
      </c>
      <c r="M149" s="17">
        <v>1821</v>
      </c>
      <c r="N149" s="92">
        <v>1765.8703071672358</v>
      </c>
      <c r="O149" s="375">
        <v>8.79</v>
      </c>
      <c r="P149" s="22" t="s">
        <v>61</v>
      </c>
      <c r="Z149" s="102"/>
    </row>
    <row r="150" spans="1:26" s="19" customFormat="1" ht="14.25" customHeight="1">
      <c r="A150" s="24" t="s">
        <v>624</v>
      </c>
      <c r="B150" s="374">
        <v>10699</v>
      </c>
      <c r="C150" s="17">
        <v>29278</v>
      </c>
      <c r="D150" s="17">
        <v>14755</v>
      </c>
      <c r="E150" s="17">
        <v>14523</v>
      </c>
      <c r="F150" s="17">
        <v>29018</v>
      </c>
      <c r="G150" s="17">
        <v>14654</v>
      </c>
      <c r="H150" s="17">
        <v>14364</v>
      </c>
      <c r="I150" s="17">
        <v>260</v>
      </c>
      <c r="J150" s="17">
        <v>101</v>
      </c>
      <c r="K150" s="17">
        <v>159</v>
      </c>
      <c r="L150" s="92">
        <v>2.712216094962146</v>
      </c>
      <c r="M150" s="17">
        <v>2475</v>
      </c>
      <c r="N150" s="92">
        <v>987.6786929884275</v>
      </c>
      <c r="O150" s="375">
        <v>29.38</v>
      </c>
      <c r="P150" s="22" t="s">
        <v>20</v>
      </c>
      <c r="Z150" s="102"/>
    </row>
    <row r="151" spans="1:26" s="19" customFormat="1" ht="14.25" customHeight="1">
      <c r="A151" s="385" t="s">
        <v>533</v>
      </c>
      <c r="B151" s="374">
        <v>56347</v>
      </c>
      <c r="C151" s="17">
        <v>127022</v>
      </c>
      <c r="D151" s="17">
        <v>63679</v>
      </c>
      <c r="E151" s="17">
        <v>63343</v>
      </c>
      <c r="F151" s="17">
        <v>123213</v>
      </c>
      <c r="G151" s="17">
        <v>61724</v>
      </c>
      <c r="H151" s="17">
        <v>61489</v>
      </c>
      <c r="I151" s="17">
        <v>3809</v>
      </c>
      <c r="J151" s="17">
        <v>1955</v>
      </c>
      <c r="K151" s="17">
        <v>1854</v>
      </c>
      <c r="L151" s="92">
        <v>2.1866825208085614</v>
      </c>
      <c r="M151" s="17">
        <v>28057</v>
      </c>
      <c r="N151" s="92">
        <v>222.10545290671473</v>
      </c>
      <c r="O151" s="375">
        <v>554.75</v>
      </c>
      <c r="P151" s="376" t="s">
        <v>62</v>
      </c>
      <c r="Q151" s="19">
        <v>263</v>
      </c>
      <c r="Z151" s="102"/>
    </row>
    <row r="152" spans="1:26" s="19" customFormat="1" ht="14.25" customHeight="1">
      <c r="A152" s="24" t="s">
        <v>251</v>
      </c>
      <c r="B152" s="374">
        <v>4670</v>
      </c>
      <c r="C152" s="17">
        <v>9855</v>
      </c>
      <c r="D152" s="17">
        <v>4769</v>
      </c>
      <c r="E152" s="17">
        <v>5086</v>
      </c>
      <c r="F152" s="17">
        <v>9704</v>
      </c>
      <c r="G152" s="17">
        <v>4723</v>
      </c>
      <c r="H152" s="17">
        <v>4981</v>
      </c>
      <c r="I152" s="17">
        <v>151</v>
      </c>
      <c r="J152" s="17">
        <v>46</v>
      </c>
      <c r="K152" s="17">
        <v>105</v>
      </c>
      <c r="L152" s="92">
        <v>2.077944325481799</v>
      </c>
      <c r="M152" s="17">
        <v>2449</v>
      </c>
      <c r="N152" s="92">
        <v>1384.3081312410843</v>
      </c>
      <c r="O152" s="375">
        <v>7.01</v>
      </c>
      <c r="P152" s="22" t="s">
        <v>22</v>
      </c>
      <c r="Q152" s="19">
        <v>29</v>
      </c>
      <c r="Z152" s="102"/>
    </row>
    <row r="153" spans="1:26" s="19" customFormat="1" ht="14.25" customHeight="1">
      <c r="A153" s="24" t="s">
        <v>252</v>
      </c>
      <c r="B153" s="374">
        <v>6922</v>
      </c>
      <c r="C153" s="17">
        <v>15291</v>
      </c>
      <c r="D153" s="17">
        <v>7798</v>
      </c>
      <c r="E153" s="17">
        <v>7493</v>
      </c>
      <c r="F153" s="17">
        <v>14795</v>
      </c>
      <c r="G153" s="17">
        <v>7472</v>
      </c>
      <c r="H153" s="17">
        <v>7323</v>
      </c>
      <c r="I153" s="17">
        <v>496</v>
      </c>
      <c r="J153" s="17">
        <v>326</v>
      </c>
      <c r="K153" s="17">
        <v>170</v>
      </c>
      <c r="L153" s="92">
        <v>2.137388038139266</v>
      </c>
      <c r="M153" s="17">
        <v>3550</v>
      </c>
      <c r="N153" s="92">
        <v>248.86459209419678</v>
      </c>
      <c r="O153" s="375">
        <v>59.45</v>
      </c>
      <c r="P153" s="22" t="s">
        <v>63</v>
      </c>
      <c r="Q153" s="19">
        <v>43</v>
      </c>
      <c r="Z153" s="102"/>
    </row>
    <row r="154" spans="1:26" s="19" customFormat="1" ht="14.25" customHeight="1">
      <c r="A154" s="24" t="s">
        <v>253</v>
      </c>
      <c r="B154" s="374">
        <v>2260</v>
      </c>
      <c r="C154" s="17">
        <v>5069</v>
      </c>
      <c r="D154" s="17">
        <v>2547</v>
      </c>
      <c r="E154" s="17">
        <v>2522</v>
      </c>
      <c r="F154" s="17">
        <v>4724</v>
      </c>
      <c r="G154" s="17">
        <v>2396</v>
      </c>
      <c r="H154" s="17">
        <v>2328</v>
      </c>
      <c r="I154" s="17">
        <v>345</v>
      </c>
      <c r="J154" s="17">
        <v>151</v>
      </c>
      <c r="K154" s="17">
        <v>194</v>
      </c>
      <c r="L154" s="92">
        <v>2.090265486725664</v>
      </c>
      <c r="M154" s="17">
        <v>1665</v>
      </c>
      <c r="N154" s="92">
        <v>132.80854652797302</v>
      </c>
      <c r="O154" s="375">
        <v>35.57</v>
      </c>
      <c r="P154" s="22" t="s">
        <v>21</v>
      </c>
      <c r="Q154" s="19">
        <v>9</v>
      </c>
      <c r="Z154" s="102"/>
    </row>
    <row r="155" spans="1:26" s="19" customFormat="1" ht="14.25" customHeight="1">
      <c r="A155" s="24" t="s">
        <v>254</v>
      </c>
      <c r="B155" s="374">
        <v>2246</v>
      </c>
      <c r="C155" s="17">
        <v>4910</v>
      </c>
      <c r="D155" s="17">
        <v>2547</v>
      </c>
      <c r="E155" s="17">
        <v>2363</v>
      </c>
      <c r="F155" s="17">
        <v>4739</v>
      </c>
      <c r="G155" s="17">
        <v>2429</v>
      </c>
      <c r="H155" s="17">
        <v>2310</v>
      </c>
      <c r="I155" s="17">
        <v>171</v>
      </c>
      <c r="J155" s="17">
        <v>118</v>
      </c>
      <c r="K155" s="17">
        <v>53</v>
      </c>
      <c r="L155" s="92">
        <v>2.109973285841496</v>
      </c>
      <c r="M155" s="17">
        <v>1583</v>
      </c>
      <c r="N155" s="92">
        <v>139.42335981170933</v>
      </c>
      <c r="O155" s="375">
        <v>33.99</v>
      </c>
      <c r="P155" s="22" t="s">
        <v>19</v>
      </c>
      <c r="Q155" s="19">
        <v>10</v>
      </c>
      <c r="Z155" s="102"/>
    </row>
    <row r="156" spans="1:26" s="19" customFormat="1" ht="14.25" customHeight="1">
      <c r="A156" s="24" t="s">
        <v>255</v>
      </c>
      <c r="B156" s="374">
        <v>1631</v>
      </c>
      <c r="C156" s="17">
        <v>3600</v>
      </c>
      <c r="D156" s="17">
        <v>1845</v>
      </c>
      <c r="E156" s="17">
        <v>1755</v>
      </c>
      <c r="F156" s="17">
        <v>3492</v>
      </c>
      <c r="G156" s="17">
        <v>1772</v>
      </c>
      <c r="H156" s="17">
        <v>1720</v>
      </c>
      <c r="I156" s="17">
        <v>108</v>
      </c>
      <c r="J156" s="17">
        <v>73</v>
      </c>
      <c r="K156" s="17">
        <v>35</v>
      </c>
      <c r="L156" s="92">
        <v>2.141017780502759</v>
      </c>
      <c r="M156" s="17">
        <v>1119</v>
      </c>
      <c r="N156" s="92">
        <v>97.62370701705339</v>
      </c>
      <c r="O156" s="375">
        <v>35.77</v>
      </c>
      <c r="P156" s="22" t="s">
        <v>43</v>
      </c>
      <c r="Q156" s="19">
        <v>2</v>
      </c>
      <c r="Z156" s="102"/>
    </row>
    <row r="157" spans="1:26" s="19" customFormat="1" ht="14.25" customHeight="1">
      <c r="A157" s="24" t="s">
        <v>256</v>
      </c>
      <c r="B157" s="374">
        <v>1876</v>
      </c>
      <c r="C157" s="17">
        <v>4081</v>
      </c>
      <c r="D157" s="17">
        <v>2038</v>
      </c>
      <c r="E157" s="17">
        <v>2043</v>
      </c>
      <c r="F157" s="17">
        <v>3930</v>
      </c>
      <c r="G157" s="17">
        <v>1989</v>
      </c>
      <c r="H157" s="17">
        <v>1941</v>
      </c>
      <c r="I157" s="17">
        <v>151</v>
      </c>
      <c r="J157" s="17">
        <v>49</v>
      </c>
      <c r="K157" s="17">
        <v>102</v>
      </c>
      <c r="L157" s="92">
        <v>2.094882729211087</v>
      </c>
      <c r="M157" s="17">
        <v>1267</v>
      </c>
      <c r="N157" s="92">
        <v>87.76239392585975</v>
      </c>
      <c r="O157" s="375">
        <v>44.78</v>
      </c>
      <c r="P157" s="22" t="s">
        <v>44</v>
      </c>
      <c r="Q157" s="19">
        <v>24</v>
      </c>
      <c r="Z157" s="102"/>
    </row>
    <row r="158" spans="1:26" s="19" customFormat="1" ht="14.25" customHeight="1">
      <c r="A158" s="24" t="s">
        <v>257</v>
      </c>
      <c r="B158" s="374">
        <v>1923</v>
      </c>
      <c r="C158" s="17">
        <v>4095</v>
      </c>
      <c r="D158" s="17">
        <v>2112</v>
      </c>
      <c r="E158" s="17">
        <v>1983</v>
      </c>
      <c r="F158" s="17">
        <v>3895</v>
      </c>
      <c r="G158" s="17">
        <v>1988</v>
      </c>
      <c r="H158" s="17">
        <v>1907</v>
      </c>
      <c r="I158" s="17">
        <v>200</v>
      </c>
      <c r="J158" s="17">
        <v>124</v>
      </c>
      <c r="K158" s="17">
        <v>76</v>
      </c>
      <c r="L158" s="92">
        <v>2.0254810192407695</v>
      </c>
      <c r="M158" s="17">
        <v>1251</v>
      </c>
      <c r="N158" s="92">
        <v>126.749105109014</v>
      </c>
      <c r="O158" s="375">
        <v>30.73</v>
      </c>
      <c r="P158" s="22" t="s">
        <v>42</v>
      </c>
      <c r="Q158" s="19">
        <v>10</v>
      </c>
      <c r="Z158" s="102"/>
    </row>
    <row r="159" spans="1:26" s="19" customFormat="1" ht="14.25" customHeight="1">
      <c r="A159" s="24" t="s">
        <v>258</v>
      </c>
      <c r="B159" s="374">
        <v>3322</v>
      </c>
      <c r="C159" s="17">
        <v>6953</v>
      </c>
      <c r="D159" s="17">
        <v>3648</v>
      </c>
      <c r="E159" s="17">
        <v>3305</v>
      </c>
      <c r="F159" s="17">
        <v>6731</v>
      </c>
      <c r="G159" s="17">
        <v>3486</v>
      </c>
      <c r="H159" s="17">
        <v>3245</v>
      </c>
      <c r="I159" s="17">
        <v>222</v>
      </c>
      <c r="J159" s="17">
        <v>162</v>
      </c>
      <c r="K159" s="17">
        <v>60</v>
      </c>
      <c r="L159" s="92">
        <v>2.026189042745334</v>
      </c>
      <c r="M159" s="17">
        <v>2072</v>
      </c>
      <c r="N159" s="92">
        <v>122.38181818181818</v>
      </c>
      <c r="O159" s="375">
        <v>55</v>
      </c>
      <c r="P159" s="22" t="s">
        <v>47</v>
      </c>
      <c r="Q159" s="19">
        <v>44</v>
      </c>
      <c r="Z159" s="102"/>
    </row>
    <row r="160" spans="1:26" s="19" customFormat="1" ht="14.25" customHeight="1">
      <c r="A160" s="24" t="s">
        <v>259</v>
      </c>
      <c r="B160" s="374">
        <v>1463</v>
      </c>
      <c r="C160" s="17">
        <v>2731</v>
      </c>
      <c r="D160" s="17">
        <v>1402</v>
      </c>
      <c r="E160" s="17">
        <v>1329</v>
      </c>
      <c r="F160" s="17">
        <v>2675</v>
      </c>
      <c r="G160" s="17">
        <v>1367</v>
      </c>
      <c r="H160" s="17">
        <v>1308</v>
      </c>
      <c r="I160" s="17">
        <v>56</v>
      </c>
      <c r="J160" s="17">
        <v>35</v>
      </c>
      <c r="K160" s="17">
        <v>21</v>
      </c>
      <c r="L160" s="92">
        <v>1.8284347231715652</v>
      </c>
      <c r="M160" s="17">
        <v>949</v>
      </c>
      <c r="N160" s="92">
        <v>38.37876614060258</v>
      </c>
      <c r="O160" s="375">
        <v>69.7</v>
      </c>
      <c r="P160" s="22" t="s">
        <v>46</v>
      </c>
      <c r="Q160" s="19">
        <v>8</v>
      </c>
      <c r="Z160" s="102"/>
    </row>
    <row r="161" spans="1:26" s="19" customFormat="1" ht="14.25" customHeight="1">
      <c r="A161" s="24" t="s">
        <v>260</v>
      </c>
      <c r="B161" s="374">
        <v>2657</v>
      </c>
      <c r="C161" s="17">
        <v>6215</v>
      </c>
      <c r="D161" s="17">
        <v>3052</v>
      </c>
      <c r="E161" s="17">
        <v>3163</v>
      </c>
      <c r="F161" s="17">
        <v>5764</v>
      </c>
      <c r="G161" s="17">
        <v>2904</v>
      </c>
      <c r="H161" s="17">
        <v>2860</v>
      </c>
      <c r="I161" s="17">
        <v>451</v>
      </c>
      <c r="J161" s="17">
        <v>148</v>
      </c>
      <c r="K161" s="17">
        <v>303</v>
      </c>
      <c r="L161" s="92">
        <v>2.1693639442980803</v>
      </c>
      <c r="M161" s="17">
        <v>1990</v>
      </c>
      <c r="N161" s="92">
        <v>74.70191809227579</v>
      </c>
      <c r="O161" s="375">
        <v>77.16</v>
      </c>
      <c r="P161" s="22" t="s">
        <v>45</v>
      </c>
      <c r="Q161" s="19">
        <v>10</v>
      </c>
      <c r="Z161" s="102"/>
    </row>
    <row r="162" spans="1:26" s="19" customFormat="1" ht="14.25" customHeight="1">
      <c r="A162" s="24" t="s">
        <v>261</v>
      </c>
      <c r="B162" s="374">
        <v>1989</v>
      </c>
      <c r="C162" s="17">
        <v>4025</v>
      </c>
      <c r="D162" s="17">
        <v>2074</v>
      </c>
      <c r="E162" s="17">
        <v>1951</v>
      </c>
      <c r="F162" s="17">
        <v>3885</v>
      </c>
      <c r="G162" s="17">
        <v>1966</v>
      </c>
      <c r="H162" s="17">
        <v>1919</v>
      </c>
      <c r="I162" s="17">
        <v>140</v>
      </c>
      <c r="J162" s="17">
        <v>108</v>
      </c>
      <c r="K162" s="17">
        <v>32</v>
      </c>
      <c r="L162" s="92">
        <v>1.9532428355957767</v>
      </c>
      <c r="M162" s="17">
        <v>1386</v>
      </c>
      <c r="N162" s="92">
        <v>85.74266166409181</v>
      </c>
      <c r="O162" s="375">
        <v>45.31</v>
      </c>
      <c r="P162" s="22" t="s">
        <v>48</v>
      </c>
      <c r="Q162" s="19">
        <v>5</v>
      </c>
      <c r="Z162" s="102"/>
    </row>
    <row r="163" spans="1:26" s="19" customFormat="1" ht="14.25" customHeight="1">
      <c r="A163" s="24" t="s">
        <v>262</v>
      </c>
      <c r="B163" s="374">
        <v>2445</v>
      </c>
      <c r="C163" s="17">
        <v>4920</v>
      </c>
      <c r="D163" s="17">
        <v>2589</v>
      </c>
      <c r="E163" s="17">
        <v>2331</v>
      </c>
      <c r="F163" s="17">
        <v>4500</v>
      </c>
      <c r="G163" s="17">
        <v>2337</v>
      </c>
      <c r="H163" s="17">
        <v>2163</v>
      </c>
      <c r="I163" s="17">
        <v>420</v>
      </c>
      <c r="J163" s="17">
        <v>252</v>
      </c>
      <c r="K163" s="17">
        <v>168</v>
      </c>
      <c r="L163" s="92">
        <v>1.8404907975460123</v>
      </c>
      <c r="M163" s="17">
        <v>1257</v>
      </c>
      <c r="N163" s="92">
        <v>199.82238010657193</v>
      </c>
      <c r="O163" s="375">
        <v>22.52</v>
      </c>
      <c r="P163" s="22" t="s">
        <v>64</v>
      </c>
      <c r="Q163" s="19">
        <v>6</v>
      </c>
      <c r="Z163" s="102"/>
    </row>
    <row r="164" spans="1:26" s="19" customFormat="1" ht="14.25" customHeight="1">
      <c r="A164" s="24" t="s">
        <v>263</v>
      </c>
      <c r="B164" s="374">
        <v>1263</v>
      </c>
      <c r="C164" s="17">
        <v>2638</v>
      </c>
      <c r="D164" s="17">
        <v>1309</v>
      </c>
      <c r="E164" s="17">
        <v>1329</v>
      </c>
      <c r="F164" s="17">
        <v>2610</v>
      </c>
      <c r="G164" s="17">
        <v>1300</v>
      </c>
      <c r="H164" s="17">
        <v>1310</v>
      </c>
      <c r="I164" s="17">
        <v>28</v>
      </c>
      <c r="J164" s="17">
        <v>9</v>
      </c>
      <c r="K164" s="17">
        <v>19</v>
      </c>
      <c r="L164" s="92">
        <v>2.0665083135391926</v>
      </c>
      <c r="M164" s="17">
        <v>879</v>
      </c>
      <c r="N164" s="92">
        <v>132.15189873417722</v>
      </c>
      <c r="O164" s="375">
        <v>19.75</v>
      </c>
      <c r="P164" s="22" t="s">
        <v>17</v>
      </c>
      <c r="Q164" s="19">
        <v>4</v>
      </c>
      <c r="Z164" s="102"/>
    </row>
    <row r="165" spans="1:26" s="19" customFormat="1" ht="14.25" customHeight="1">
      <c r="A165" s="24" t="s">
        <v>264</v>
      </c>
      <c r="B165" s="374">
        <v>14328</v>
      </c>
      <c r="C165" s="17">
        <v>34380</v>
      </c>
      <c r="D165" s="17">
        <v>17078</v>
      </c>
      <c r="E165" s="17">
        <v>17302</v>
      </c>
      <c r="F165" s="17">
        <v>33691</v>
      </c>
      <c r="G165" s="17">
        <v>16786</v>
      </c>
      <c r="H165" s="17">
        <v>16905</v>
      </c>
      <c r="I165" s="17">
        <v>689</v>
      </c>
      <c r="J165" s="17">
        <v>292</v>
      </c>
      <c r="K165" s="17">
        <v>397</v>
      </c>
      <c r="L165" s="92">
        <v>2.3514098269123394</v>
      </c>
      <c r="M165" s="17">
        <v>4092</v>
      </c>
      <c r="N165" s="92">
        <v>3220.936902485659</v>
      </c>
      <c r="O165" s="375">
        <v>10.46</v>
      </c>
      <c r="P165" s="22" t="s">
        <v>1616</v>
      </c>
      <c r="Q165" s="19">
        <v>38</v>
      </c>
      <c r="Z165" s="102"/>
    </row>
    <row r="166" spans="1:26" s="19" customFormat="1" ht="14.25" customHeight="1">
      <c r="A166" s="24" t="s">
        <v>265</v>
      </c>
      <c r="B166" s="374">
        <v>7352</v>
      </c>
      <c r="C166" s="17">
        <v>18259</v>
      </c>
      <c r="D166" s="17">
        <v>8871</v>
      </c>
      <c r="E166" s="17">
        <v>9388</v>
      </c>
      <c r="F166" s="17">
        <v>18078</v>
      </c>
      <c r="G166" s="17">
        <v>8809</v>
      </c>
      <c r="H166" s="17">
        <v>9269</v>
      </c>
      <c r="I166" s="17">
        <v>181</v>
      </c>
      <c r="J166" s="17">
        <v>62</v>
      </c>
      <c r="K166" s="17">
        <v>119</v>
      </c>
      <c r="L166" s="92">
        <v>2.4589227421109903</v>
      </c>
      <c r="M166" s="17">
        <v>2548</v>
      </c>
      <c r="N166" s="92">
        <v>2394.437086092715</v>
      </c>
      <c r="O166" s="375">
        <v>7.55</v>
      </c>
      <c r="P166" s="22" t="s">
        <v>346</v>
      </c>
      <c r="Q166" s="19">
        <v>21</v>
      </c>
      <c r="Z166" s="102"/>
    </row>
    <row r="167" spans="1:26" s="19" customFormat="1" ht="14.25" customHeight="1">
      <c r="A167" s="373" t="s">
        <v>519</v>
      </c>
      <c r="B167" s="386">
        <v>14858</v>
      </c>
      <c r="C167" s="17">
        <v>42838</v>
      </c>
      <c r="D167" s="17">
        <v>21243</v>
      </c>
      <c r="E167" s="17">
        <v>21595</v>
      </c>
      <c r="F167" s="387">
        <v>42634</v>
      </c>
      <c r="G167" s="387">
        <v>21148</v>
      </c>
      <c r="H167" s="387">
        <v>21486</v>
      </c>
      <c r="I167" s="17">
        <v>204</v>
      </c>
      <c r="J167" s="17">
        <v>95</v>
      </c>
      <c r="K167" s="17">
        <v>109</v>
      </c>
      <c r="L167" s="92">
        <v>2.8694306097725133</v>
      </c>
      <c r="M167" s="388">
        <v>3847</v>
      </c>
      <c r="N167" s="92">
        <v>701.9097793875535</v>
      </c>
      <c r="O167" s="375">
        <v>60.72</v>
      </c>
      <c r="P167" s="376" t="s">
        <v>347</v>
      </c>
      <c r="Z167" s="102"/>
    </row>
    <row r="168" spans="1:26" s="19" customFormat="1" ht="14.25" customHeight="1">
      <c r="A168" s="24" t="s">
        <v>266</v>
      </c>
      <c r="B168" s="386">
        <v>2540</v>
      </c>
      <c r="C168" s="17">
        <v>7410</v>
      </c>
      <c r="D168" s="17">
        <v>3633</v>
      </c>
      <c r="E168" s="17">
        <v>3777</v>
      </c>
      <c r="F168" s="387">
        <v>7371</v>
      </c>
      <c r="G168" s="387">
        <v>3606</v>
      </c>
      <c r="H168" s="387">
        <v>3765</v>
      </c>
      <c r="I168" s="17">
        <v>39</v>
      </c>
      <c r="J168" s="17">
        <v>27</v>
      </c>
      <c r="K168" s="17">
        <v>12</v>
      </c>
      <c r="L168" s="92">
        <v>2.901968503937008</v>
      </c>
      <c r="M168" s="389">
        <v>797</v>
      </c>
      <c r="N168" s="92">
        <v>585.9300476947536</v>
      </c>
      <c r="O168" s="375">
        <v>12.58</v>
      </c>
      <c r="P168" s="22" t="s">
        <v>65</v>
      </c>
      <c r="Z168" s="102"/>
    </row>
    <row r="169" spans="1:26" s="19" customFormat="1" ht="14.25" customHeight="1">
      <c r="A169" s="24" t="s">
        <v>267</v>
      </c>
      <c r="B169" s="386">
        <v>6686</v>
      </c>
      <c r="C169" s="17">
        <v>17827</v>
      </c>
      <c r="D169" s="17">
        <v>8733</v>
      </c>
      <c r="E169" s="17">
        <v>9094</v>
      </c>
      <c r="F169" s="387">
        <v>17707</v>
      </c>
      <c r="G169" s="387">
        <v>8684</v>
      </c>
      <c r="H169" s="387">
        <v>9023</v>
      </c>
      <c r="I169" s="17">
        <v>120</v>
      </c>
      <c r="J169" s="17">
        <v>49</v>
      </c>
      <c r="K169" s="17">
        <v>71</v>
      </c>
      <c r="L169" s="92">
        <v>2.6483697277894107</v>
      </c>
      <c r="M169" s="389">
        <v>2069</v>
      </c>
      <c r="N169" s="92">
        <v>988.6655499720827</v>
      </c>
      <c r="O169" s="375">
        <v>17.91</v>
      </c>
      <c r="P169" s="22" t="s">
        <v>348</v>
      </c>
      <c r="Z169" s="102"/>
    </row>
    <row r="170" spans="1:26" s="19" customFormat="1" ht="14.25" customHeight="1">
      <c r="A170" s="24" t="s">
        <v>268</v>
      </c>
      <c r="B170" s="386">
        <v>2516</v>
      </c>
      <c r="C170" s="17">
        <v>8687</v>
      </c>
      <c r="D170" s="17">
        <v>4443</v>
      </c>
      <c r="E170" s="17">
        <v>4244</v>
      </c>
      <c r="F170" s="387">
        <v>8684</v>
      </c>
      <c r="G170" s="387">
        <v>4443</v>
      </c>
      <c r="H170" s="387">
        <v>4241</v>
      </c>
      <c r="I170" s="17">
        <v>3</v>
      </c>
      <c r="J170" s="17">
        <v>0</v>
      </c>
      <c r="K170" s="17">
        <v>3</v>
      </c>
      <c r="L170" s="92">
        <v>3.451510333863275</v>
      </c>
      <c r="M170" s="389">
        <v>125</v>
      </c>
      <c r="N170" s="92">
        <v>317.28169528681036</v>
      </c>
      <c r="O170" s="375">
        <v>27.37</v>
      </c>
      <c r="P170" s="22" t="s">
        <v>391</v>
      </c>
      <c r="Z170" s="102"/>
    </row>
    <row r="171" spans="1:26" s="19" customFormat="1" ht="14.25" customHeight="1">
      <c r="A171" s="24" t="s">
        <v>269</v>
      </c>
      <c r="B171" s="386">
        <v>3116</v>
      </c>
      <c r="C171" s="17">
        <v>8914</v>
      </c>
      <c r="D171" s="17">
        <v>4434</v>
      </c>
      <c r="E171" s="17">
        <v>4480</v>
      </c>
      <c r="F171" s="387">
        <v>8872</v>
      </c>
      <c r="G171" s="387">
        <v>4415</v>
      </c>
      <c r="H171" s="387">
        <v>4457</v>
      </c>
      <c r="I171" s="17">
        <v>42</v>
      </c>
      <c r="J171" s="17">
        <v>19</v>
      </c>
      <c r="K171" s="17">
        <v>23</v>
      </c>
      <c r="L171" s="92">
        <v>2.8472400513478817</v>
      </c>
      <c r="M171" s="389">
        <v>856</v>
      </c>
      <c r="N171" s="92">
        <v>3080.5555555555557</v>
      </c>
      <c r="O171" s="375">
        <v>2.88</v>
      </c>
      <c r="P171" s="22" t="s">
        <v>349</v>
      </c>
      <c r="Z171" s="102"/>
    </row>
    <row r="172" spans="1:27" s="19" customFormat="1" ht="14.25" customHeight="1">
      <c r="A172" s="373" t="s">
        <v>654</v>
      </c>
      <c r="B172" s="374">
        <v>73434</v>
      </c>
      <c r="C172" s="17">
        <v>171870</v>
      </c>
      <c r="D172" s="17">
        <v>90884</v>
      </c>
      <c r="E172" s="17">
        <v>80986</v>
      </c>
      <c r="F172" s="17">
        <v>166630</v>
      </c>
      <c r="G172" s="17">
        <v>87388</v>
      </c>
      <c r="H172" s="17">
        <v>79242</v>
      </c>
      <c r="I172" s="17">
        <v>5240</v>
      </c>
      <c r="J172" s="17">
        <v>3496</v>
      </c>
      <c r="K172" s="17">
        <v>1744</v>
      </c>
      <c r="L172" s="92">
        <v>2.26911240025057</v>
      </c>
      <c r="M172" s="17">
        <v>27445</v>
      </c>
      <c r="N172" s="92">
        <v>236.6</v>
      </c>
      <c r="O172" s="375">
        <v>704.26</v>
      </c>
      <c r="P172" s="376" t="s">
        <v>552</v>
      </c>
      <c r="Z172" s="102"/>
      <c r="AA172" s="102"/>
    </row>
    <row r="173" spans="1:27" s="19" customFormat="1" ht="14.25" customHeight="1">
      <c r="A173" s="210" t="s">
        <v>1447</v>
      </c>
      <c r="B173" s="374">
        <v>4864</v>
      </c>
      <c r="C173" s="17">
        <v>10801</v>
      </c>
      <c r="D173" s="17">
        <v>5803</v>
      </c>
      <c r="E173" s="17">
        <v>4998</v>
      </c>
      <c r="F173" s="17">
        <v>10055</v>
      </c>
      <c r="G173" s="17">
        <v>5278</v>
      </c>
      <c r="H173" s="17">
        <v>4777</v>
      </c>
      <c r="I173" s="17">
        <v>746</v>
      </c>
      <c r="J173" s="17">
        <v>525</v>
      </c>
      <c r="K173" s="17">
        <v>221</v>
      </c>
      <c r="L173" s="92">
        <v>2.06722861842105</v>
      </c>
      <c r="M173" s="17">
        <v>2811</v>
      </c>
      <c r="N173" s="92">
        <v>196</v>
      </c>
      <c r="O173" s="375">
        <v>51.3</v>
      </c>
      <c r="P173" s="22" t="s">
        <v>651</v>
      </c>
      <c r="Z173" s="102"/>
      <c r="AA173" s="102"/>
    </row>
    <row r="174" spans="1:27" s="19" customFormat="1" ht="14.25" customHeight="1">
      <c r="A174" s="210" t="s">
        <v>1448</v>
      </c>
      <c r="B174" s="374">
        <v>12753</v>
      </c>
      <c r="C174" s="17">
        <v>28294</v>
      </c>
      <c r="D174" s="17">
        <v>15956</v>
      </c>
      <c r="E174" s="17">
        <v>12338</v>
      </c>
      <c r="F174" s="17">
        <v>26911</v>
      </c>
      <c r="G174" s="17">
        <v>14963</v>
      </c>
      <c r="H174" s="17">
        <v>11948</v>
      </c>
      <c r="I174" s="17">
        <v>1383</v>
      </c>
      <c r="J174" s="17">
        <v>993</v>
      </c>
      <c r="K174" s="17">
        <v>390</v>
      </c>
      <c r="L174" s="92">
        <v>2.11017015604172</v>
      </c>
      <c r="M174" s="17">
        <v>3420</v>
      </c>
      <c r="N174" s="92">
        <v>333.22</v>
      </c>
      <c r="O174" s="375">
        <v>80.76</v>
      </c>
      <c r="P174" s="22" t="s">
        <v>652</v>
      </c>
      <c r="Z174" s="102"/>
      <c r="AA174" s="102"/>
    </row>
    <row r="175" spans="1:27" s="19" customFormat="1" ht="14.25" customHeight="1">
      <c r="A175" s="210" t="s">
        <v>1449</v>
      </c>
      <c r="B175" s="374">
        <v>2761</v>
      </c>
      <c r="C175" s="17">
        <v>5974</v>
      </c>
      <c r="D175" s="17">
        <v>3036</v>
      </c>
      <c r="E175" s="17">
        <v>2938</v>
      </c>
      <c r="F175" s="17">
        <v>5882</v>
      </c>
      <c r="G175" s="17">
        <v>2968</v>
      </c>
      <c r="H175" s="17">
        <v>2914</v>
      </c>
      <c r="I175" s="17">
        <v>92</v>
      </c>
      <c r="J175" s="17">
        <v>68</v>
      </c>
      <c r="K175" s="17">
        <v>24</v>
      </c>
      <c r="L175" s="92">
        <v>2.13038754074611</v>
      </c>
      <c r="M175" s="17">
        <v>1935</v>
      </c>
      <c r="N175" s="92">
        <v>92.87</v>
      </c>
      <c r="O175" s="375">
        <v>63.33</v>
      </c>
      <c r="P175" s="22" t="s">
        <v>653</v>
      </c>
      <c r="Z175" s="102"/>
      <c r="AA175" s="102"/>
    </row>
    <row r="176" spans="1:27" s="19" customFormat="1" ht="14.25" customHeight="1">
      <c r="A176" s="210" t="s">
        <v>1450</v>
      </c>
      <c r="B176" s="374">
        <v>4514</v>
      </c>
      <c r="C176" s="17">
        <v>9054</v>
      </c>
      <c r="D176" s="17">
        <v>4878</v>
      </c>
      <c r="E176" s="17">
        <v>4176</v>
      </c>
      <c r="F176" s="17">
        <v>8900</v>
      </c>
      <c r="G176" s="17">
        <v>4789</v>
      </c>
      <c r="H176" s="17">
        <v>4111</v>
      </c>
      <c r="I176" s="17">
        <v>154</v>
      </c>
      <c r="J176" s="17">
        <v>89</v>
      </c>
      <c r="K176" s="17">
        <v>65</v>
      </c>
      <c r="L176" s="92">
        <v>1.97164377492246</v>
      </c>
      <c r="M176" s="17">
        <v>2064</v>
      </c>
      <c r="N176" s="92">
        <v>86.2</v>
      </c>
      <c r="O176" s="375">
        <v>103.24</v>
      </c>
      <c r="P176" s="22" t="s">
        <v>463</v>
      </c>
      <c r="Z176" s="102"/>
      <c r="AA176" s="102"/>
    </row>
    <row r="177" spans="1:27" s="19" customFormat="1" ht="14.25" customHeight="1">
      <c r="A177" s="210" t="s">
        <v>628</v>
      </c>
      <c r="B177" s="374">
        <v>1286</v>
      </c>
      <c r="C177" s="17">
        <v>2651</v>
      </c>
      <c r="D177" s="17">
        <v>1335</v>
      </c>
      <c r="E177" s="17">
        <v>1316</v>
      </c>
      <c r="F177" s="17">
        <v>2605</v>
      </c>
      <c r="G177" s="17">
        <v>1303</v>
      </c>
      <c r="H177" s="17">
        <v>1302</v>
      </c>
      <c r="I177" s="17">
        <v>46</v>
      </c>
      <c r="J177" s="17">
        <v>32</v>
      </c>
      <c r="K177" s="17">
        <v>14</v>
      </c>
      <c r="L177" s="92">
        <v>2.02566096423017</v>
      </c>
      <c r="M177" s="17">
        <v>1029</v>
      </c>
      <c r="N177" s="92">
        <v>39.58</v>
      </c>
      <c r="O177" s="375">
        <v>65.81</v>
      </c>
      <c r="P177" s="22" t="s">
        <v>464</v>
      </c>
      <c r="Z177" s="102"/>
      <c r="AA177" s="102"/>
    </row>
    <row r="178" spans="1:27" s="19" customFormat="1" ht="14.25" customHeight="1">
      <c r="A178" s="210" t="s">
        <v>1451</v>
      </c>
      <c r="B178" s="374">
        <v>1936</v>
      </c>
      <c r="C178" s="17">
        <v>3951</v>
      </c>
      <c r="D178" s="17">
        <v>1990</v>
      </c>
      <c r="E178" s="17">
        <v>1961</v>
      </c>
      <c r="F178" s="17">
        <v>3803</v>
      </c>
      <c r="G178" s="17">
        <v>1880</v>
      </c>
      <c r="H178" s="17">
        <v>1923</v>
      </c>
      <c r="I178" s="17">
        <v>148</v>
      </c>
      <c r="J178" s="17">
        <v>110</v>
      </c>
      <c r="K178" s="17">
        <v>38</v>
      </c>
      <c r="L178" s="92">
        <v>1.96435950413223</v>
      </c>
      <c r="M178" s="17">
        <v>1340</v>
      </c>
      <c r="N178" s="92">
        <v>76.7</v>
      </c>
      <c r="O178" s="375">
        <v>49.58</v>
      </c>
      <c r="P178" s="22" t="s">
        <v>465</v>
      </c>
      <c r="Z178" s="102"/>
      <c r="AA178" s="102"/>
    </row>
    <row r="179" spans="1:27" s="19" customFormat="1" ht="14.25" customHeight="1" thickBot="1">
      <c r="A179" s="390" t="s">
        <v>1452</v>
      </c>
      <c r="B179" s="379">
        <v>1781</v>
      </c>
      <c r="C179" s="358">
        <v>4039</v>
      </c>
      <c r="D179" s="358">
        <v>2176</v>
      </c>
      <c r="E179" s="358">
        <v>1863</v>
      </c>
      <c r="F179" s="358">
        <v>3723</v>
      </c>
      <c r="G179" s="358">
        <v>1890</v>
      </c>
      <c r="H179" s="358">
        <v>1833</v>
      </c>
      <c r="I179" s="358">
        <v>316</v>
      </c>
      <c r="J179" s="358">
        <v>286</v>
      </c>
      <c r="K179" s="358">
        <v>30</v>
      </c>
      <c r="L179" s="361">
        <v>2.09039865244245</v>
      </c>
      <c r="M179" s="358">
        <v>1219</v>
      </c>
      <c r="N179" s="361">
        <v>94.88</v>
      </c>
      <c r="O179" s="382">
        <v>39.24</v>
      </c>
      <c r="P179" s="383" t="s">
        <v>303</v>
      </c>
      <c r="Z179" s="102"/>
      <c r="AA179" s="102"/>
    </row>
    <row r="180" spans="1:16" s="19" customFormat="1" ht="9.75" customHeight="1" thickTop="1">
      <c r="A180" s="24"/>
      <c r="H180" s="20"/>
      <c r="L180" s="21"/>
      <c r="O180" s="21"/>
      <c r="P180" s="22"/>
    </row>
    <row r="181" spans="1:16" s="19" customFormat="1" ht="12" customHeight="1">
      <c r="A181" s="23" t="s">
        <v>1612</v>
      </c>
      <c r="B181" s="18"/>
      <c r="C181" s="18"/>
      <c r="D181" s="18"/>
      <c r="E181" s="24"/>
      <c r="F181" s="25"/>
      <c r="G181" s="18"/>
      <c r="H181" s="24"/>
      <c r="I181" s="26" t="s">
        <v>1415</v>
      </c>
      <c r="L181" s="21"/>
      <c r="O181" s="21"/>
      <c r="P181" s="22"/>
    </row>
    <row r="182" spans="1:16" s="19" customFormat="1" ht="12" customHeight="1">
      <c r="A182" s="1219" t="s">
        <v>305</v>
      </c>
      <c r="B182" s="18"/>
      <c r="C182" s="18"/>
      <c r="D182" s="18"/>
      <c r="E182" s="24"/>
      <c r="F182" s="25"/>
      <c r="G182" s="18"/>
      <c r="H182" s="24"/>
      <c r="I182" s="1220" t="s">
        <v>29</v>
      </c>
      <c r="L182" s="21"/>
      <c r="O182" s="21"/>
      <c r="P182" s="22"/>
    </row>
    <row r="183" spans="1:16" s="19" customFormat="1" ht="12" customHeight="1">
      <c r="A183" s="1219" t="s">
        <v>1048</v>
      </c>
      <c r="B183" s="18"/>
      <c r="C183" s="18"/>
      <c r="D183" s="18"/>
      <c r="E183" s="18"/>
      <c r="F183" s="104"/>
      <c r="G183" s="104"/>
      <c r="H183" s="24"/>
      <c r="I183" s="1220" t="s">
        <v>1049</v>
      </c>
      <c r="L183" s="21"/>
      <c r="O183" s="21"/>
      <c r="P183" s="22"/>
    </row>
    <row r="184" spans="1:16" s="30" customFormat="1" ht="11.25" customHeight="1">
      <c r="A184" s="29" t="s">
        <v>1905</v>
      </c>
      <c r="H184" s="31"/>
      <c r="L184" s="32"/>
      <c r="O184" s="32"/>
      <c r="P184" s="33" t="s">
        <v>1906</v>
      </c>
    </row>
    <row r="185" spans="1:16" s="19" customFormat="1" ht="12" customHeight="1">
      <c r="A185" s="28"/>
      <c r="H185" s="20"/>
      <c r="L185" s="21"/>
      <c r="O185" s="21"/>
      <c r="P185" s="22"/>
    </row>
    <row r="186" spans="1:16" s="95" customFormat="1" ht="21.75" customHeight="1">
      <c r="A186" s="1304" t="s">
        <v>1614</v>
      </c>
      <c r="B186" s="1304"/>
      <c r="C186" s="1304"/>
      <c r="D186" s="1304"/>
      <c r="E186" s="1304"/>
      <c r="F186" s="1304"/>
      <c r="G186" s="1304"/>
      <c r="H186" s="1304"/>
      <c r="I186" s="1313" t="s">
        <v>1615</v>
      </c>
      <c r="J186" s="1313"/>
      <c r="K186" s="1313"/>
      <c r="L186" s="1313"/>
      <c r="M186" s="1313"/>
      <c r="N186" s="1313"/>
      <c r="O186" s="1313"/>
      <c r="P186" s="1313"/>
    </row>
    <row r="187" spans="1:16" ht="12.75" customHeight="1">
      <c r="A187" s="1305"/>
      <c r="B187" s="1305"/>
      <c r="C187" s="1305"/>
      <c r="D187" s="1305"/>
      <c r="E187" s="1305"/>
      <c r="F187" s="1305"/>
      <c r="G187" s="34"/>
      <c r="H187" s="34"/>
      <c r="I187" s="34"/>
      <c r="J187" s="34"/>
      <c r="K187" s="34"/>
      <c r="L187" s="35"/>
      <c r="M187" s="34"/>
      <c r="N187" s="34"/>
      <c r="O187" s="35"/>
      <c r="P187" s="34"/>
    </row>
    <row r="188" spans="1:16" ht="12.75" customHeight="1" thickBot="1">
      <c r="A188" s="36" t="s">
        <v>527</v>
      </c>
      <c r="B188" s="37"/>
      <c r="C188" s="37"/>
      <c r="D188" s="37"/>
      <c r="E188" s="37"/>
      <c r="F188" s="37"/>
      <c r="G188" s="37"/>
      <c r="H188" s="38"/>
      <c r="I188" s="37"/>
      <c r="J188" s="37"/>
      <c r="K188" s="37"/>
      <c r="L188" s="39"/>
      <c r="M188" s="37"/>
      <c r="N188" s="37"/>
      <c r="O188" s="39"/>
      <c r="P188" s="40" t="s">
        <v>33</v>
      </c>
    </row>
    <row r="189" spans="1:16" s="19" customFormat="1" ht="15" customHeight="1" thickTop="1">
      <c r="A189" s="13"/>
      <c r="B189" s="41" t="s">
        <v>1655</v>
      </c>
      <c r="C189" s="1306" t="s">
        <v>1656</v>
      </c>
      <c r="D189" s="1307"/>
      <c r="E189" s="1307"/>
      <c r="F189" s="1307"/>
      <c r="G189" s="1307"/>
      <c r="H189" s="1308"/>
      <c r="I189" s="42" t="s">
        <v>1651</v>
      </c>
      <c r="J189" s="43"/>
      <c r="K189" s="44"/>
      <c r="L189" s="45" t="s">
        <v>1652</v>
      </c>
      <c r="M189" s="13" t="s">
        <v>205</v>
      </c>
      <c r="N189" s="41" t="s">
        <v>1653</v>
      </c>
      <c r="O189" s="46"/>
      <c r="P189" s="22"/>
    </row>
    <row r="190" spans="1:16" s="19" customFormat="1" ht="15" customHeight="1">
      <c r="A190" s="47" t="s">
        <v>139</v>
      </c>
      <c r="B190" s="48"/>
      <c r="C190" s="49" t="s">
        <v>177</v>
      </c>
      <c r="D190" s="50"/>
      <c r="E190" s="51"/>
      <c r="F190" s="1309" t="s">
        <v>309</v>
      </c>
      <c r="G190" s="52"/>
      <c r="H190" s="53"/>
      <c r="I190" s="1309" t="s">
        <v>310</v>
      </c>
      <c r="J190" s="52"/>
      <c r="K190" s="53"/>
      <c r="L190" s="54"/>
      <c r="M190" s="14" t="s">
        <v>1654</v>
      </c>
      <c r="N190" s="55"/>
      <c r="O190" s="1315" t="s">
        <v>200</v>
      </c>
      <c r="P190" s="118" t="s">
        <v>140</v>
      </c>
    </row>
    <row r="191" spans="1:16" s="90" customFormat="1" ht="15" customHeight="1">
      <c r="A191" s="56" t="s">
        <v>201</v>
      </c>
      <c r="B191" s="57" t="s">
        <v>95</v>
      </c>
      <c r="C191" s="58"/>
      <c r="D191" s="59" t="s">
        <v>311</v>
      </c>
      <c r="E191" s="59" t="s">
        <v>312</v>
      </c>
      <c r="F191" s="1310"/>
      <c r="G191" s="60" t="s">
        <v>311</v>
      </c>
      <c r="H191" s="61" t="s">
        <v>312</v>
      </c>
      <c r="I191" s="1310"/>
      <c r="J191" s="60" t="s">
        <v>311</v>
      </c>
      <c r="K191" s="62" t="s">
        <v>312</v>
      </c>
      <c r="L191" s="63" t="s">
        <v>96</v>
      </c>
      <c r="M191" s="15" t="s">
        <v>88</v>
      </c>
      <c r="N191" s="64" t="s">
        <v>97</v>
      </c>
      <c r="O191" s="1316"/>
      <c r="P191" s="107" t="s">
        <v>425</v>
      </c>
    </row>
    <row r="192" spans="1:16" s="100" customFormat="1" ht="15" customHeight="1">
      <c r="A192" s="66"/>
      <c r="B192" s="58" t="s">
        <v>491</v>
      </c>
      <c r="C192" s="58" t="s">
        <v>161</v>
      </c>
      <c r="D192" s="58" t="s">
        <v>167</v>
      </c>
      <c r="E192" s="58" t="s">
        <v>168</v>
      </c>
      <c r="F192" s="107" t="s">
        <v>172</v>
      </c>
      <c r="G192" s="109" t="s">
        <v>167</v>
      </c>
      <c r="H192" s="110" t="s">
        <v>168</v>
      </c>
      <c r="I192" s="107" t="s">
        <v>98</v>
      </c>
      <c r="J192" s="109" t="s">
        <v>167</v>
      </c>
      <c r="K192" s="109" t="s">
        <v>168</v>
      </c>
      <c r="L192" s="63" t="s">
        <v>99</v>
      </c>
      <c r="M192" s="16" t="s">
        <v>387</v>
      </c>
      <c r="N192" s="111" t="s">
        <v>141</v>
      </c>
      <c r="O192" s="112" t="s">
        <v>169</v>
      </c>
      <c r="P192" s="108"/>
    </row>
    <row r="193" spans="1:26" s="90" customFormat="1" ht="13.5" customHeight="1">
      <c r="A193" s="391" t="s">
        <v>614</v>
      </c>
      <c r="B193" s="392">
        <v>2516</v>
      </c>
      <c r="C193" s="393">
        <v>5876</v>
      </c>
      <c r="D193" s="393">
        <v>3126</v>
      </c>
      <c r="E193" s="393">
        <v>2750</v>
      </c>
      <c r="F193" s="393">
        <v>5518</v>
      </c>
      <c r="G193" s="393">
        <v>2837</v>
      </c>
      <c r="H193" s="393">
        <v>2681</v>
      </c>
      <c r="I193" s="393">
        <v>358</v>
      </c>
      <c r="J193" s="393">
        <v>289</v>
      </c>
      <c r="K193" s="393">
        <v>69</v>
      </c>
      <c r="L193" s="384">
        <v>2.19316375198728</v>
      </c>
      <c r="M193" s="393">
        <v>1720</v>
      </c>
      <c r="N193" s="384">
        <v>124.31</v>
      </c>
      <c r="O193" s="394">
        <v>44.39</v>
      </c>
      <c r="P193" s="395" t="s">
        <v>466</v>
      </c>
      <c r="Z193" s="113"/>
    </row>
    <row r="194" spans="1:26" s="90" customFormat="1" ht="13.5" customHeight="1">
      <c r="A194" s="391" t="s">
        <v>615</v>
      </c>
      <c r="B194" s="374">
        <v>2486</v>
      </c>
      <c r="C194" s="17">
        <v>5845</v>
      </c>
      <c r="D194" s="17">
        <v>2974</v>
      </c>
      <c r="E194" s="17">
        <v>2871</v>
      </c>
      <c r="F194" s="17">
        <v>5768</v>
      </c>
      <c r="G194" s="17">
        <v>2931</v>
      </c>
      <c r="H194" s="17">
        <v>2837</v>
      </c>
      <c r="I194" s="17">
        <v>77</v>
      </c>
      <c r="J194" s="17">
        <v>43</v>
      </c>
      <c r="K194" s="17">
        <v>34</v>
      </c>
      <c r="L194" s="92">
        <v>2.32019308125503</v>
      </c>
      <c r="M194" s="17">
        <v>1703</v>
      </c>
      <c r="N194" s="92">
        <v>148.43</v>
      </c>
      <c r="O194" s="375">
        <v>38.86</v>
      </c>
      <c r="P194" s="395" t="s">
        <v>467</v>
      </c>
      <c r="Z194" s="113"/>
    </row>
    <row r="195" spans="1:26" s="90" customFormat="1" ht="13.5" customHeight="1">
      <c r="A195" s="391" t="s">
        <v>616</v>
      </c>
      <c r="B195" s="374">
        <v>6987</v>
      </c>
      <c r="C195" s="17">
        <v>17802</v>
      </c>
      <c r="D195" s="17">
        <v>9165</v>
      </c>
      <c r="E195" s="17">
        <v>8637</v>
      </c>
      <c r="F195" s="17">
        <v>17302</v>
      </c>
      <c r="G195" s="17">
        <v>8811</v>
      </c>
      <c r="H195" s="17">
        <v>8491</v>
      </c>
      <c r="I195" s="17">
        <v>500</v>
      </c>
      <c r="J195" s="17">
        <v>354</v>
      </c>
      <c r="K195" s="17">
        <v>146</v>
      </c>
      <c r="L195" s="92">
        <v>2.47631315299843</v>
      </c>
      <c r="M195" s="17">
        <v>2753</v>
      </c>
      <c r="N195" s="92">
        <v>321.84</v>
      </c>
      <c r="O195" s="375">
        <v>53.76</v>
      </c>
      <c r="P195" s="395" t="s">
        <v>468</v>
      </c>
      <c r="Z195" s="113"/>
    </row>
    <row r="196" spans="1:26" s="90" customFormat="1" ht="13.5" customHeight="1">
      <c r="A196" s="391" t="s">
        <v>617</v>
      </c>
      <c r="B196" s="374">
        <v>5705</v>
      </c>
      <c r="C196" s="17">
        <v>12682</v>
      </c>
      <c r="D196" s="17">
        <v>7091</v>
      </c>
      <c r="E196" s="17">
        <v>5591</v>
      </c>
      <c r="F196" s="17">
        <v>12354</v>
      </c>
      <c r="G196" s="17">
        <v>6870</v>
      </c>
      <c r="H196" s="17">
        <v>5484</v>
      </c>
      <c r="I196" s="17">
        <v>328</v>
      </c>
      <c r="J196" s="17">
        <v>221</v>
      </c>
      <c r="K196" s="17">
        <v>107</v>
      </c>
      <c r="L196" s="92">
        <v>2.16546888694128</v>
      </c>
      <c r="M196" s="17">
        <v>1786</v>
      </c>
      <c r="N196" s="92">
        <v>196.88</v>
      </c>
      <c r="O196" s="375">
        <v>62.75</v>
      </c>
      <c r="P196" s="395" t="s">
        <v>469</v>
      </c>
      <c r="Z196" s="113"/>
    </row>
    <row r="197" spans="1:26" s="90" customFormat="1" ht="13.5" customHeight="1">
      <c r="A197" s="391" t="s">
        <v>1453</v>
      </c>
      <c r="B197" s="374">
        <v>11002</v>
      </c>
      <c r="C197" s="17">
        <v>25335</v>
      </c>
      <c r="D197" s="17">
        <v>13205</v>
      </c>
      <c r="E197" s="17">
        <v>12130</v>
      </c>
      <c r="F197" s="17">
        <v>24700</v>
      </c>
      <c r="G197" s="17">
        <v>12898</v>
      </c>
      <c r="H197" s="17">
        <v>11802</v>
      </c>
      <c r="I197" s="17">
        <v>635</v>
      </c>
      <c r="J197" s="17">
        <v>307</v>
      </c>
      <c r="K197" s="17">
        <v>328</v>
      </c>
      <c r="L197" s="92">
        <v>2.24504635520814</v>
      </c>
      <c r="M197" s="17">
        <v>2142</v>
      </c>
      <c r="N197" s="92">
        <v>4096.19</v>
      </c>
      <c r="O197" s="375">
        <v>6.03</v>
      </c>
      <c r="P197" s="395" t="s">
        <v>1454</v>
      </c>
      <c r="Z197" s="113"/>
    </row>
    <row r="198" spans="1:26" s="90" customFormat="1" ht="13.5" customHeight="1">
      <c r="A198" s="391" t="s">
        <v>1455</v>
      </c>
      <c r="B198" s="374">
        <v>7952</v>
      </c>
      <c r="C198" s="17">
        <v>20303</v>
      </c>
      <c r="D198" s="17">
        <v>10359</v>
      </c>
      <c r="E198" s="17">
        <v>9944</v>
      </c>
      <c r="F198" s="17">
        <v>19980</v>
      </c>
      <c r="G198" s="17">
        <v>10230</v>
      </c>
      <c r="H198" s="17">
        <v>9750</v>
      </c>
      <c r="I198" s="17">
        <v>323</v>
      </c>
      <c r="J198" s="17">
        <v>129</v>
      </c>
      <c r="K198" s="17">
        <v>194</v>
      </c>
      <c r="L198" s="92">
        <v>2.5125754527163</v>
      </c>
      <c r="M198" s="17">
        <v>2136</v>
      </c>
      <c r="N198" s="92">
        <v>674.54</v>
      </c>
      <c r="O198" s="375">
        <v>29.62</v>
      </c>
      <c r="P198" s="395" t="s">
        <v>1456</v>
      </c>
      <c r="Z198" s="113"/>
    </row>
    <row r="199" spans="1:26" s="90" customFormat="1" ht="13.5" customHeight="1">
      <c r="A199" s="391" t="s">
        <v>1457</v>
      </c>
      <c r="B199" s="374">
        <v>6891</v>
      </c>
      <c r="C199" s="17">
        <v>19263</v>
      </c>
      <c r="D199" s="17">
        <v>9790</v>
      </c>
      <c r="E199" s="17">
        <v>9473</v>
      </c>
      <c r="F199" s="17">
        <v>19129</v>
      </c>
      <c r="G199" s="17">
        <v>9740</v>
      </c>
      <c r="H199" s="17">
        <v>9389</v>
      </c>
      <c r="I199" s="17">
        <v>134</v>
      </c>
      <c r="J199" s="17">
        <v>50</v>
      </c>
      <c r="K199" s="17">
        <v>84</v>
      </c>
      <c r="L199" s="92">
        <v>2.77593963140328</v>
      </c>
      <c r="M199" s="17">
        <v>1387</v>
      </c>
      <c r="N199" s="92">
        <v>1226.21</v>
      </c>
      <c r="O199" s="375">
        <v>15.6</v>
      </c>
      <c r="P199" s="395" t="s">
        <v>1458</v>
      </c>
      <c r="Z199" s="113"/>
    </row>
    <row r="200" spans="1:26" s="19" customFormat="1" ht="13.5" customHeight="1">
      <c r="A200" s="373" t="s">
        <v>534</v>
      </c>
      <c r="B200" s="374">
        <v>25342</v>
      </c>
      <c r="C200" s="17">
        <v>56339</v>
      </c>
      <c r="D200" s="17">
        <v>28474</v>
      </c>
      <c r="E200" s="17">
        <v>27865</v>
      </c>
      <c r="F200" s="17">
        <v>54612</v>
      </c>
      <c r="G200" s="17">
        <v>27558</v>
      </c>
      <c r="H200" s="17">
        <v>27054</v>
      </c>
      <c r="I200" s="17">
        <v>1727</v>
      </c>
      <c r="J200" s="17">
        <v>916</v>
      </c>
      <c r="K200" s="17">
        <v>811</v>
      </c>
      <c r="L200" s="92">
        <v>2.154999605398153</v>
      </c>
      <c r="M200" s="17">
        <v>14606</v>
      </c>
      <c r="N200" s="92">
        <v>94.6186631553415</v>
      </c>
      <c r="O200" s="375">
        <v>577.18</v>
      </c>
      <c r="P200" s="376" t="s">
        <v>66</v>
      </c>
      <c r="Z200" s="113"/>
    </row>
    <row r="201" spans="1:26" s="19" customFormat="1" ht="13.5" customHeight="1">
      <c r="A201" s="24" t="s">
        <v>270</v>
      </c>
      <c r="B201" s="374">
        <v>9959</v>
      </c>
      <c r="C201" s="17">
        <v>24257</v>
      </c>
      <c r="D201" s="17">
        <v>11928</v>
      </c>
      <c r="E201" s="17">
        <v>12329</v>
      </c>
      <c r="F201" s="17">
        <v>24054</v>
      </c>
      <c r="G201" s="17">
        <v>11879</v>
      </c>
      <c r="H201" s="17">
        <v>12175</v>
      </c>
      <c r="I201" s="17">
        <v>203</v>
      </c>
      <c r="J201" s="17">
        <v>49</v>
      </c>
      <c r="K201" s="17">
        <v>154</v>
      </c>
      <c r="L201" s="92">
        <v>2.4153027412390804</v>
      </c>
      <c r="M201" s="17">
        <v>4466</v>
      </c>
      <c r="N201" s="92">
        <v>1101.8781493357765</v>
      </c>
      <c r="O201" s="375">
        <v>21.83</v>
      </c>
      <c r="P201" s="22" t="s">
        <v>67</v>
      </c>
      <c r="Z201" s="113"/>
    </row>
    <row r="202" spans="1:26" s="19" customFormat="1" ht="13.5" customHeight="1">
      <c r="A202" s="24" t="s">
        <v>271</v>
      </c>
      <c r="B202" s="374">
        <v>1768</v>
      </c>
      <c r="C202" s="17">
        <v>3758</v>
      </c>
      <c r="D202" s="17">
        <v>1947</v>
      </c>
      <c r="E202" s="17">
        <v>1811</v>
      </c>
      <c r="F202" s="17">
        <v>3584</v>
      </c>
      <c r="G202" s="17">
        <v>1842</v>
      </c>
      <c r="H202" s="17">
        <v>1742</v>
      </c>
      <c r="I202" s="17">
        <v>174</v>
      </c>
      <c r="J202" s="17">
        <v>105</v>
      </c>
      <c r="K202" s="17">
        <v>69</v>
      </c>
      <c r="L202" s="92">
        <v>2.0271493212669682</v>
      </c>
      <c r="M202" s="17">
        <v>1260</v>
      </c>
      <c r="N202" s="92">
        <v>103.46420323325636</v>
      </c>
      <c r="O202" s="375">
        <v>34.64</v>
      </c>
      <c r="P202" s="22" t="s">
        <v>350</v>
      </c>
      <c r="Z202" s="113"/>
    </row>
    <row r="203" spans="1:26" s="19" customFormat="1" ht="13.5" customHeight="1">
      <c r="A203" s="24" t="s">
        <v>272</v>
      </c>
      <c r="B203" s="374">
        <v>1586</v>
      </c>
      <c r="C203" s="17">
        <v>3068</v>
      </c>
      <c r="D203" s="17">
        <v>1594</v>
      </c>
      <c r="E203" s="17">
        <v>1474</v>
      </c>
      <c r="F203" s="17">
        <v>3033</v>
      </c>
      <c r="G203" s="17">
        <v>1584</v>
      </c>
      <c r="H203" s="17">
        <v>1449</v>
      </c>
      <c r="I203" s="17">
        <v>35</v>
      </c>
      <c r="J203" s="17">
        <v>10</v>
      </c>
      <c r="K203" s="17">
        <v>25</v>
      </c>
      <c r="L203" s="92">
        <v>1.9123581336696092</v>
      </c>
      <c r="M203" s="17">
        <v>1106</v>
      </c>
      <c r="N203" s="92">
        <v>46.95773339526242</v>
      </c>
      <c r="O203" s="375">
        <v>64.59</v>
      </c>
      <c r="P203" s="22" t="s">
        <v>68</v>
      </c>
      <c r="Z203" s="113"/>
    </row>
    <row r="204" spans="1:26" s="19" customFormat="1" ht="13.5" customHeight="1">
      <c r="A204" s="24" t="s">
        <v>273</v>
      </c>
      <c r="B204" s="374">
        <v>1431</v>
      </c>
      <c r="C204" s="17">
        <v>2772</v>
      </c>
      <c r="D204" s="17">
        <v>1355</v>
      </c>
      <c r="E204" s="17">
        <v>1417</v>
      </c>
      <c r="F204" s="17">
        <v>2733</v>
      </c>
      <c r="G204" s="17">
        <v>1347</v>
      </c>
      <c r="H204" s="17">
        <v>1386</v>
      </c>
      <c r="I204" s="17">
        <v>39</v>
      </c>
      <c r="J204" s="17">
        <v>8</v>
      </c>
      <c r="K204" s="17">
        <v>31</v>
      </c>
      <c r="L204" s="92">
        <v>1.909853249475891</v>
      </c>
      <c r="M204" s="17">
        <v>1155</v>
      </c>
      <c r="N204" s="92">
        <v>41.12866817155756</v>
      </c>
      <c r="O204" s="375">
        <v>66.45</v>
      </c>
      <c r="P204" s="22" t="s">
        <v>69</v>
      </c>
      <c r="Z204" s="113"/>
    </row>
    <row r="205" spans="1:26" s="19" customFormat="1" ht="13.5" customHeight="1">
      <c r="A205" s="24" t="s">
        <v>274</v>
      </c>
      <c r="B205" s="374">
        <v>1373</v>
      </c>
      <c r="C205" s="17">
        <v>2816</v>
      </c>
      <c r="D205" s="17">
        <v>1417</v>
      </c>
      <c r="E205" s="17">
        <v>1399</v>
      </c>
      <c r="F205" s="17">
        <v>2727</v>
      </c>
      <c r="G205" s="17">
        <v>1382</v>
      </c>
      <c r="H205" s="17">
        <v>1345</v>
      </c>
      <c r="I205" s="17">
        <v>89</v>
      </c>
      <c r="J205" s="17">
        <v>35</v>
      </c>
      <c r="K205" s="17">
        <v>54</v>
      </c>
      <c r="L205" s="92">
        <v>1.9861616897305172</v>
      </c>
      <c r="M205" s="17">
        <v>903</v>
      </c>
      <c r="N205" s="92">
        <v>46.936316695352836</v>
      </c>
      <c r="O205" s="375">
        <v>58.1</v>
      </c>
      <c r="P205" s="22" t="s">
        <v>351</v>
      </c>
      <c r="Z205" s="113"/>
    </row>
    <row r="206" spans="1:26" s="19" customFormat="1" ht="13.5" customHeight="1">
      <c r="A206" s="24" t="s">
        <v>275</v>
      </c>
      <c r="B206" s="374">
        <v>1361</v>
      </c>
      <c r="C206" s="17">
        <v>2981</v>
      </c>
      <c r="D206" s="17">
        <v>1495</v>
      </c>
      <c r="E206" s="17">
        <v>1486</v>
      </c>
      <c r="F206" s="17">
        <v>2929</v>
      </c>
      <c r="G206" s="17">
        <v>1488</v>
      </c>
      <c r="H206" s="17">
        <v>1441</v>
      </c>
      <c r="I206" s="17">
        <v>52</v>
      </c>
      <c r="J206" s="17">
        <v>7</v>
      </c>
      <c r="K206" s="17">
        <v>45</v>
      </c>
      <c r="L206" s="92">
        <v>2.1520940484937547</v>
      </c>
      <c r="M206" s="17">
        <v>1031</v>
      </c>
      <c r="N206" s="92">
        <v>62.2396940076498</v>
      </c>
      <c r="O206" s="375">
        <v>47.06</v>
      </c>
      <c r="P206" s="22" t="s">
        <v>70</v>
      </c>
      <c r="Z206" s="113"/>
    </row>
    <row r="207" spans="1:26" s="19" customFormat="1" ht="13.5" customHeight="1">
      <c r="A207" s="24" t="s">
        <v>276</v>
      </c>
      <c r="B207" s="374">
        <v>1141</v>
      </c>
      <c r="C207" s="17">
        <v>2236</v>
      </c>
      <c r="D207" s="17">
        <v>1142</v>
      </c>
      <c r="E207" s="17">
        <v>1094</v>
      </c>
      <c r="F207" s="17">
        <v>2196</v>
      </c>
      <c r="G207" s="17">
        <v>1136</v>
      </c>
      <c r="H207" s="17">
        <v>1060</v>
      </c>
      <c r="I207" s="17">
        <v>40</v>
      </c>
      <c r="J207" s="17">
        <v>6</v>
      </c>
      <c r="K207" s="17">
        <v>34</v>
      </c>
      <c r="L207" s="92">
        <v>1.9246275197195442</v>
      </c>
      <c r="M207" s="17">
        <v>830</v>
      </c>
      <c r="N207" s="92">
        <v>22.355695815942177</v>
      </c>
      <c r="O207" s="375">
        <v>98.23</v>
      </c>
      <c r="P207" s="22" t="s">
        <v>71</v>
      </c>
      <c r="Z207" s="113"/>
    </row>
    <row r="208" spans="1:26" s="19" customFormat="1" ht="13.5" customHeight="1">
      <c r="A208" s="24" t="s">
        <v>277</v>
      </c>
      <c r="B208" s="374">
        <v>1814</v>
      </c>
      <c r="C208" s="17">
        <v>3458</v>
      </c>
      <c r="D208" s="17">
        <v>1742</v>
      </c>
      <c r="E208" s="17">
        <v>1716</v>
      </c>
      <c r="F208" s="17">
        <v>3388</v>
      </c>
      <c r="G208" s="17">
        <v>1703</v>
      </c>
      <c r="H208" s="17">
        <v>1685</v>
      </c>
      <c r="I208" s="17">
        <v>70</v>
      </c>
      <c r="J208" s="17">
        <v>39</v>
      </c>
      <c r="K208" s="17">
        <v>31</v>
      </c>
      <c r="L208" s="92">
        <v>1.8676957001102537</v>
      </c>
      <c r="M208" s="17">
        <v>1208</v>
      </c>
      <c r="N208" s="92">
        <v>42.07127778467652</v>
      </c>
      <c r="O208" s="375">
        <v>80.53</v>
      </c>
      <c r="P208" s="22" t="s">
        <v>352</v>
      </c>
      <c r="Z208" s="113"/>
    </row>
    <row r="209" spans="1:26" s="19" customFormat="1" ht="13.5" customHeight="1">
      <c r="A209" s="24" t="s">
        <v>278</v>
      </c>
      <c r="B209" s="374">
        <v>1748</v>
      </c>
      <c r="C209" s="17">
        <v>3655</v>
      </c>
      <c r="D209" s="17">
        <v>1986</v>
      </c>
      <c r="E209" s="17">
        <v>1669</v>
      </c>
      <c r="F209" s="17">
        <v>3438</v>
      </c>
      <c r="G209" s="17">
        <v>1812</v>
      </c>
      <c r="H209" s="17">
        <v>1626</v>
      </c>
      <c r="I209" s="17">
        <v>217</v>
      </c>
      <c r="J209" s="17">
        <v>174</v>
      </c>
      <c r="K209" s="17">
        <v>43</v>
      </c>
      <c r="L209" s="92">
        <v>1.9668192219679634</v>
      </c>
      <c r="M209" s="17">
        <v>1063</v>
      </c>
      <c r="N209" s="92">
        <v>60.709871093060215</v>
      </c>
      <c r="O209" s="375">
        <v>56.63</v>
      </c>
      <c r="P209" s="22" t="s">
        <v>72</v>
      </c>
      <c r="Z209" s="113"/>
    </row>
    <row r="210" spans="1:26" s="19" customFormat="1" ht="13.5" customHeight="1">
      <c r="A210" s="24" t="s">
        <v>279</v>
      </c>
      <c r="B210" s="374">
        <v>3161</v>
      </c>
      <c r="C210" s="17">
        <v>7338</v>
      </c>
      <c r="D210" s="17">
        <v>3868</v>
      </c>
      <c r="E210" s="17">
        <v>3470</v>
      </c>
      <c r="F210" s="17">
        <v>6530</v>
      </c>
      <c r="G210" s="17">
        <v>3385</v>
      </c>
      <c r="H210" s="17">
        <v>3145</v>
      </c>
      <c r="I210" s="17">
        <v>808</v>
      </c>
      <c r="J210" s="17">
        <v>483</v>
      </c>
      <c r="K210" s="17">
        <v>325</v>
      </c>
      <c r="L210" s="92">
        <v>2.0658019614046186</v>
      </c>
      <c r="M210" s="17">
        <v>1584</v>
      </c>
      <c r="N210" s="92">
        <v>132.9397394136808</v>
      </c>
      <c r="O210" s="375">
        <v>49.12</v>
      </c>
      <c r="P210" s="22" t="s">
        <v>73</v>
      </c>
      <c r="Z210" s="113"/>
    </row>
    <row r="211" spans="1:26" s="19" customFormat="1" ht="13.5" customHeight="1">
      <c r="A211" s="373" t="s">
        <v>535</v>
      </c>
      <c r="B211" s="374">
        <v>32903</v>
      </c>
      <c r="C211" s="17">
        <v>71362</v>
      </c>
      <c r="D211" s="17">
        <v>35446</v>
      </c>
      <c r="E211" s="17">
        <v>35916</v>
      </c>
      <c r="F211" s="17">
        <v>70187</v>
      </c>
      <c r="G211" s="17">
        <v>34837</v>
      </c>
      <c r="H211" s="17">
        <v>35350</v>
      </c>
      <c r="I211" s="17">
        <v>1175</v>
      </c>
      <c r="J211" s="17">
        <v>609</v>
      </c>
      <c r="K211" s="17">
        <v>566</v>
      </c>
      <c r="L211" s="92">
        <v>2.168859982372428</v>
      </c>
      <c r="M211" s="17">
        <v>20772</v>
      </c>
      <c r="N211" s="92">
        <v>114.3291999102823</v>
      </c>
      <c r="O211" s="375">
        <v>624.53</v>
      </c>
      <c r="P211" s="376" t="s">
        <v>75</v>
      </c>
      <c r="Q211" s="19">
        <v>113</v>
      </c>
      <c r="Z211" s="113"/>
    </row>
    <row r="212" spans="1:26" s="19" customFormat="1" ht="13.5" customHeight="1">
      <c r="A212" s="24" t="s">
        <v>281</v>
      </c>
      <c r="B212" s="374">
        <v>9953</v>
      </c>
      <c r="C212" s="17">
        <v>23317</v>
      </c>
      <c r="D212" s="17">
        <v>11561</v>
      </c>
      <c r="E212" s="17">
        <v>11756</v>
      </c>
      <c r="F212" s="17">
        <v>23096</v>
      </c>
      <c r="G212" s="17">
        <v>11501</v>
      </c>
      <c r="H212" s="17">
        <v>11595</v>
      </c>
      <c r="I212" s="17">
        <v>221</v>
      </c>
      <c r="J212" s="17">
        <v>60</v>
      </c>
      <c r="K212" s="17">
        <v>161</v>
      </c>
      <c r="L212" s="92">
        <v>2.3427107404802574</v>
      </c>
      <c r="M212" s="17">
        <v>4566</v>
      </c>
      <c r="N212" s="92">
        <v>396.14339109751955</v>
      </c>
      <c r="O212" s="375">
        <v>58.86</v>
      </c>
      <c r="P212" s="22" t="s">
        <v>76</v>
      </c>
      <c r="Q212" s="19">
        <v>40</v>
      </c>
      <c r="Z212" s="113"/>
    </row>
    <row r="213" spans="1:26" s="19" customFormat="1" ht="13.5" customHeight="1">
      <c r="A213" s="24" t="s">
        <v>555</v>
      </c>
      <c r="B213" s="374">
        <v>4727</v>
      </c>
      <c r="C213" s="17">
        <v>10840</v>
      </c>
      <c r="D213" s="17">
        <v>5386</v>
      </c>
      <c r="E213" s="17">
        <v>5454</v>
      </c>
      <c r="F213" s="17">
        <v>10702</v>
      </c>
      <c r="G213" s="17">
        <v>5337</v>
      </c>
      <c r="H213" s="17">
        <v>5365</v>
      </c>
      <c r="I213" s="17">
        <v>138</v>
      </c>
      <c r="J213" s="17">
        <v>49</v>
      </c>
      <c r="K213" s="17">
        <v>89</v>
      </c>
      <c r="L213" s="92">
        <v>2.2932092236090544</v>
      </c>
      <c r="M213" s="17">
        <v>2334</v>
      </c>
      <c r="N213" s="92">
        <v>234.02417962003454</v>
      </c>
      <c r="O213" s="375">
        <v>46.32</v>
      </c>
      <c r="P213" s="22" t="s">
        <v>77</v>
      </c>
      <c r="Q213" s="19">
        <v>13</v>
      </c>
      <c r="Z213" s="113"/>
    </row>
    <row r="214" spans="1:26" s="19" customFormat="1" ht="13.5" customHeight="1">
      <c r="A214" s="24" t="s">
        <v>556</v>
      </c>
      <c r="B214" s="374">
        <v>1947</v>
      </c>
      <c r="C214" s="17">
        <v>4191</v>
      </c>
      <c r="D214" s="17">
        <v>2095</v>
      </c>
      <c r="E214" s="17">
        <v>2096</v>
      </c>
      <c r="F214" s="17">
        <v>4126</v>
      </c>
      <c r="G214" s="17">
        <v>2059</v>
      </c>
      <c r="H214" s="17">
        <v>2067</v>
      </c>
      <c r="I214" s="17">
        <v>65</v>
      </c>
      <c r="J214" s="17">
        <v>36</v>
      </c>
      <c r="K214" s="17">
        <v>29</v>
      </c>
      <c r="L214" s="92">
        <v>2.152542372881356</v>
      </c>
      <c r="M214" s="17">
        <v>1436</v>
      </c>
      <c r="N214" s="92">
        <v>60.32819922268605</v>
      </c>
      <c r="O214" s="375">
        <v>69.47</v>
      </c>
      <c r="P214" s="22" t="s">
        <v>509</v>
      </c>
      <c r="Q214" s="19">
        <v>16</v>
      </c>
      <c r="Z214" s="113"/>
    </row>
    <row r="215" spans="1:26" s="19" customFormat="1" ht="13.5" customHeight="1">
      <c r="A215" s="396" t="s">
        <v>557</v>
      </c>
      <c r="B215" s="374">
        <v>1317</v>
      </c>
      <c r="C215" s="17">
        <v>2591</v>
      </c>
      <c r="D215" s="17">
        <v>1271</v>
      </c>
      <c r="E215" s="17">
        <v>1320</v>
      </c>
      <c r="F215" s="17">
        <v>2580</v>
      </c>
      <c r="G215" s="17">
        <v>1267</v>
      </c>
      <c r="H215" s="17">
        <v>1313</v>
      </c>
      <c r="I215" s="17">
        <v>11</v>
      </c>
      <c r="J215" s="17">
        <v>4</v>
      </c>
      <c r="K215" s="17">
        <v>7</v>
      </c>
      <c r="L215" s="92">
        <v>1.9673500379650721</v>
      </c>
      <c r="M215" s="17">
        <v>992</v>
      </c>
      <c r="N215" s="92">
        <v>46.23483226266952</v>
      </c>
      <c r="O215" s="375">
        <v>56.04</v>
      </c>
      <c r="P215" s="22" t="s">
        <v>78</v>
      </c>
      <c r="Q215" s="19">
        <v>0</v>
      </c>
      <c r="Z215" s="113"/>
    </row>
    <row r="216" spans="1:26" s="19" customFormat="1" ht="13.5" customHeight="1">
      <c r="A216" s="24" t="s">
        <v>558</v>
      </c>
      <c r="B216" s="374">
        <v>861</v>
      </c>
      <c r="C216" s="17">
        <v>1727</v>
      </c>
      <c r="D216" s="17">
        <v>855</v>
      </c>
      <c r="E216" s="17">
        <v>872</v>
      </c>
      <c r="F216" s="17">
        <v>1714</v>
      </c>
      <c r="G216" s="17">
        <v>852</v>
      </c>
      <c r="H216" s="17">
        <v>862</v>
      </c>
      <c r="I216" s="17">
        <v>13</v>
      </c>
      <c r="J216" s="17">
        <v>3</v>
      </c>
      <c r="K216" s="17">
        <v>10</v>
      </c>
      <c r="L216" s="92">
        <v>2.0058072009291523</v>
      </c>
      <c r="M216" s="17">
        <v>699</v>
      </c>
      <c r="N216" s="92">
        <v>42.6946847960445</v>
      </c>
      <c r="O216" s="375">
        <v>40.45</v>
      </c>
      <c r="P216" s="22" t="s">
        <v>23</v>
      </c>
      <c r="Q216" s="19">
        <v>0</v>
      </c>
      <c r="Z216" s="113"/>
    </row>
    <row r="217" spans="1:26" s="19" customFormat="1" ht="13.5" customHeight="1">
      <c r="A217" s="24" t="s">
        <v>559</v>
      </c>
      <c r="B217" s="374">
        <v>1271</v>
      </c>
      <c r="C217" s="17">
        <v>2601</v>
      </c>
      <c r="D217" s="17">
        <v>1254</v>
      </c>
      <c r="E217" s="17">
        <v>1347</v>
      </c>
      <c r="F217" s="17">
        <v>2571</v>
      </c>
      <c r="G217" s="17">
        <v>1238</v>
      </c>
      <c r="H217" s="17">
        <v>1333</v>
      </c>
      <c r="I217" s="17">
        <v>30</v>
      </c>
      <c r="J217" s="17">
        <v>16</v>
      </c>
      <c r="K217" s="17">
        <v>14</v>
      </c>
      <c r="L217" s="92">
        <v>2.046420141620771</v>
      </c>
      <c r="M217" s="17">
        <v>1020</v>
      </c>
      <c r="N217" s="92">
        <v>118.98444647758463</v>
      </c>
      <c r="O217" s="375">
        <v>21.86</v>
      </c>
      <c r="P217" s="22" t="s">
        <v>353</v>
      </c>
      <c r="Q217" s="19">
        <v>3</v>
      </c>
      <c r="Z217" s="113"/>
    </row>
    <row r="218" spans="1:26" s="19" customFormat="1" ht="13.5" customHeight="1">
      <c r="A218" s="24" t="s">
        <v>560</v>
      </c>
      <c r="B218" s="374">
        <v>1563</v>
      </c>
      <c r="C218" s="17">
        <v>3248</v>
      </c>
      <c r="D218" s="17">
        <v>1577</v>
      </c>
      <c r="E218" s="17">
        <v>1671</v>
      </c>
      <c r="F218" s="17">
        <v>3176</v>
      </c>
      <c r="G218" s="17">
        <v>1525</v>
      </c>
      <c r="H218" s="17">
        <v>1651</v>
      </c>
      <c r="I218" s="17">
        <v>72</v>
      </c>
      <c r="J218" s="17">
        <v>52</v>
      </c>
      <c r="K218" s="17">
        <v>20</v>
      </c>
      <c r="L218" s="92">
        <v>2.0780550223928342</v>
      </c>
      <c r="M218" s="17">
        <v>1176</v>
      </c>
      <c r="N218" s="92">
        <v>135.89958158995816</v>
      </c>
      <c r="O218" s="375">
        <v>23.9</v>
      </c>
      <c r="P218" s="22" t="s">
        <v>354</v>
      </c>
      <c r="Q218" s="19">
        <v>3</v>
      </c>
      <c r="Z218" s="113"/>
    </row>
    <row r="219" spans="1:26" s="19" customFormat="1" ht="13.5" customHeight="1">
      <c r="A219" s="24" t="s">
        <v>561</v>
      </c>
      <c r="B219" s="374">
        <v>808</v>
      </c>
      <c r="C219" s="17">
        <v>1538</v>
      </c>
      <c r="D219" s="17">
        <v>727</v>
      </c>
      <c r="E219" s="17">
        <v>811</v>
      </c>
      <c r="F219" s="17">
        <v>1518</v>
      </c>
      <c r="G219" s="17">
        <v>718</v>
      </c>
      <c r="H219" s="17">
        <v>800</v>
      </c>
      <c r="I219" s="17">
        <v>20</v>
      </c>
      <c r="J219" s="17">
        <v>9</v>
      </c>
      <c r="K219" s="17">
        <v>11</v>
      </c>
      <c r="L219" s="92">
        <v>1.9034653465346534</v>
      </c>
      <c r="M219" s="17">
        <v>702</v>
      </c>
      <c r="N219" s="92">
        <v>60.59889676910954</v>
      </c>
      <c r="O219" s="375">
        <v>25.38</v>
      </c>
      <c r="P219" s="22" t="s">
        <v>79</v>
      </c>
      <c r="Q219" s="19">
        <v>0</v>
      </c>
      <c r="Z219" s="113"/>
    </row>
    <row r="220" spans="1:26" s="19" customFormat="1" ht="13.5" customHeight="1">
      <c r="A220" s="24" t="s">
        <v>1617</v>
      </c>
      <c r="B220" s="374">
        <v>1033</v>
      </c>
      <c r="C220" s="17">
        <v>2048</v>
      </c>
      <c r="D220" s="17">
        <v>977</v>
      </c>
      <c r="E220" s="17">
        <v>1071</v>
      </c>
      <c r="F220" s="17">
        <v>2033</v>
      </c>
      <c r="G220" s="17">
        <v>973</v>
      </c>
      <c r="H220" s="17">
        <v>1060</v>
      </c>
      <c r="I220" s="17">
        <v>15</v>
      </c>
      <c r="J220" s="17">
        <v>4</v>
      </c>
      <c r="K220" s="17">
        <v>11</v>
      </c>
      <c r="L220" s="92">
        <v>1.9825750242013553</v>
      </c>
      <c r="M220" s="17">
        <v>927</v>
      </c>
      <c r="N220" s="92">
        <v>97.57027155788471</v>
      </c>
      <c r="O220" s="375">
        <v>20.99</v>
      </c>
      <c r="P220" s="22" t="s">
        <v>74</v>
      </c>
      <c r="Q220" s="19">
        <v>0</v>
      </c>
      <c r="Z220" s="113"/>
    </row>
    <row r="221" spans="1:26" s="19" customFormat="1" ht="13.5" customHeight="1">
      <c r="A221" s="24" t="s">
        <v>562</v>
      </c>
      <c r="B221" s="374">
        <v>666</v>
      </c>
      <c r="C221" s="17">
        <v>1255</v>
      </c>
      <c r="D221" s="17">
        <v>621</v>
      </c>
      <c r="E221" s="17">
        <v>634</v>
      </c>
      <c r="F221" s="17">
        <v>1245</v>
      </c>
      <c r="G221" s="17">
        <v>620</v>
      </c>
      <c r="H221" s="17">
        <v>625</v>
      </c>
      <c r="I221" s="17">
        <v>10</v>
      </c>
      <c r="J221" s="17">
        <v>1</v>
      </c>
      <c r="K221" s="17">
        <v>9</v>
      </c>
      <c r="L221" s="92">
        <v>1.8843843843843844</v>
      </c>
      <c r="M221" s="17">
        <v>553</v>
      </c>
      <c r="N221" s="92">
        <v>33.84573894282632</v>
      </c>
      <c r="O221" s="375">
        <v>37.08</v>
      </c>
      <c r="P221" s="22" t="s">
        <v>355</v>
      </c>
      <c r="Q221" s="19">
        <v>4</v>
      </c>
      <c r="Z221" s="113"/>
    </row>
    <row r="222" spans="1:26" s="19" customFormat="1" ht="13.5" customHeight="1">
      <c r="A222" s="24" t="s">
        <v>563</v>
      </c>
      <c r="B222" s="374">
        <v>1019</v>
      </c>
      <c r="C222" s="17">
        <v>1939</v>
      </c>
      <c r="D222" s="17">
        <v>949</v>
      </c>
      <c r="E222" s="17">
        <v>990</v>
      </c>
      <c r="F222" s="17">
        <v>1899</v>
      </c>
      <c r="G222" s="17">
        <v>920</v>
      </c>
      <c r="H222" s="17">
        <v>979</v>
      </c>
      <c r="I222" s="17">
        <v>40</v>
      </c>
      <c r="J222" s="17">
        <v>29</v>
      </c>
      <c r="K222" s="17">
        <v>11</v>
      </c>
      <c r="L222" s="92">
        <v>1.9028459273797842</v>
      </c>
      <c r="M222" s="17">
        <v>869</v>
      </c>
      <c r="N222" s="92">
        <v>59.15192190359976</v>
      </c>
      <c r="O222" s="375">
        <v>32.78</v>
      </c>
      <c r="P222" s="22" t="s">
        <v>356</v>
      </c>
      <c r="Q222" s="19">
        <v>4</v>
      </c>
      <c r="Z222" s="113"/>
    </row>
    <row r="223" spans="1:26" s="19" customFormat="1" ht="13.5" customHeight="1">
      <c r="A223" s="24" t="s">
        <v>564</v>
      </c>
      <c r="B223" s="374">
        <v>1669</v>
      </c>
      <c r="C223" s="17">
        <v>3226</v>
      </c>
      <c r="D223" s="17">
        <v>1581</v>
      </c>
      <c r="E223" s="17">
        <v>1645</v>
      </c>
      <c r="F223" s="17">
        <v>3162</v>
      </c>
      <c r="G223" s="17">
        <v>1546</v>
      </c>
      <c r="H223" s="17">
        <v>1616</v>
      </c>
      <c r="I223" s="17">
        <v>64</v>
      </c>
      <c r="J223" s="17">
        <v>35</v>
      </c>
      <c r="K223" s="17">
        <v>29</v>
      </c>
      <c r="L223" s="92">
        <v>1.932893948472139</v>
      </c>
      <c r="M223" s="17">
        <v>1258</v>
      </c>
      <c r="N223" s="92">
        <v>74.81447124304268</v>
      </c>
      <c r="O223" s="375">
        <v>43.12</v>
      </c>
      <c r="P223" s="22" t="s">
        <v>357</v>
      </c>
      <c r="Q223" s="19">
        <v>4</v>
      </c>
      <c r="Z223" s="113"/>
    </row>
    <row r="224" spans="1:26" s="19" customFormat="1" ht="13.5" customHeight="1">
      <c r="A224" s="24" t="s">
        <v>565</v>
      </c>
      <c r="B224" s="374">
        <v>1503</v>
      </c>
      <c r="C224" s="17">
        <v>3155</v>
      </c>
      <c r="D224" s="17">
        <v>1597</v>
      </c>
      <c r="E224" s="17">
        <v>1558</v>
      </c>
      <c r="F224" s="17">
        <v>3019</v>
      </c>
      <c r="G224" s="17">
        <v>1494</v>
      </c>
      <c r="H224" s="17">
        <v>1525</v>
      </c>
      <c r="I224" s="17">
        <v>136</v>
      </c>
      <c r="J224" s="17">
        <v>103</v>
      </c>
      <c r="K224" s="17">
        <v>33</v>
      </c>
      <c r="L224" s="92">
        <v>2.0991350632069197</v>
      </c>
      <c r="M224" s="17">
        <v>1225</v>
      </c>
      <c r="N224" s="92">
        <v>66.14255765199161</v>
      </c>
      <c r="O224" s="375">
        <v>47.7</v>
      </c>
      <c r="P224" s="22" t="s">
        <v>358</v>
      </c>
      <c r="Q224" s="19">
        <v>7</v>
      </c>
      <c r="Z224" s="113"/>
    </row>
    <row r="225" spans="1:26" s="19" customFormat="1" ht="13.5" customHeight="1">
      <c r="A225" s="24" t="s">
        <v>566</v>
      </c>
      <c r="B225" s="374">
        <v>1788</v>
      </c>
      <c r="C225" s="17">
        <v>3620</v>
      </c>
      <c r="D225" s="17">
        <v>1842</v>
      </c>
      <c r="E225" s="17">
        <v>1778</v>
      </c>
      <c r="F225" s="17">
        <v>3547</v>
      </c>
      <c r="G225" s="17">
        <v>1811</v>
      </c>
      <c r="H225" s="17">
        <v>1736</v>
      </c>
      <c r="I225" s="17">
        <v>73</v>
      </c>
      <c r="J225" s="17">
        <v>31</v>
      </c>
      <c r="K225" s="17">
        <v>42</v>
      </c>
      <c r="L225" s="92">
        <v>2.024608501118568</v>
      </c>
      <c r="M225" s="17">
        <v>1252</v>
      </c>
      <c r="N225" s="92">
        <v>86.83137443031903</v>
      </c>
      <c r="O225" s="375">
        <v>41.69</v>
      </c>
      <c r="P225" s="22" t="s">
        <v>80</v>
      </c>
      <c r="Q225" s="19">
        <v>4</v>
      </c>
      <c r="Z225" s="113"/>
    </row>
    <row r="226" spans="1:26" s="19" customFormat="1" ht="13.5" customHeight="1">
      <c r="A226" s="24" t="s">
        <v>567</v>
      </c>
      <c r="B226" s="374">
        <v>1560</v>
      </c>
      <c r="C226" s="17">
        <v>3530</v>
      </c>
      <c r="D226" s="17">
        <v>1870</v>
      </c>
      <c r="E226" s="17">
        <v>1660</v>
      </c>
      <c r="F226" s="17">
        <v>3337</v>
      </c>
      <c r="G226" s="17">
        <v>1729</v>
      </c>
      <c r="H226" s="17">
        <v>1608</v>
      </c>
      <c r="I226" s="17">
        <v>193</v>
      </c>
      <c r="J226" s="17">
        <v>141</v>
      </c>
      <c r="K226" s="17">
        <v>52</v>
      </c>
      <c r="L226" s="92">
        <v>2.2628205128205128</v>
      </c>
      <c r="M226" s="17">
        <v>935</v>
      </c>
      <c r="N226" s="92">
        <v>115.359477124183</v>
      </c>
      <c r="O226" s="375">
        <v>30.6</v>
      </c>
      <c r="P226" s="22" t="s">
        <v>359</v>
      </c>
      <c r="Q226" s="19">
        <v>4</v>
      </c>
      <c r="Z226" s="113"/>
    </row>
    <row r="227" spans="1:26" s="19" customFormat="1" ht="13.5" customHeight="1" thickBot="1">
      <c r="A227" s="378" t="s">
        <v>1459</v>
      </c>
      <c r="B227" s="379">
        <v>1218</v>
      </c>
      <c r="C227" s="358">
        <v>2536</v>
      </c>
      <c r="D227" s="358">
        <v>1283</v>
      </c>
      <c r="E227" s="358">
        <v>1253</v>
      </c>
      <c r="F227" s="358">
        <v>2462</v>
      </c>
      <c r="G227" s="358">
        <v>1247</v>
      </c>
      <c r="H227" s="358">
        <v>1215</v>
      </c>
      <c r="I227" s="358">
        <v>74</v>
      </c>
      <c r="J227" s="358">
        <v>36</v>
      </c>
      <c r="K227" s="358">
        <v>38</v>
      </c>
      <c r="L227" s="361">
        <v>2.0821018062397374</v>
      </c>
      <c r="M227" s="358">
        <v>828</v>
      </c>
      <c r="N227" s="361">
        <v>90.76592698639942</v>
      </c>
      <c r="O227" s="382">
        <v>27.94</v>
      </c>
      <c r="P227" s="383" t="s">
        <v>360</v>
      </c>
      <c r="Q227" s="19">
        <v>11</v>
      </c>
      <c r="Z227" s="113"/>
    </row>
    <row r="228" spans="1:16" s="19" customFormat="1" ht="9.75" customHeight="1" thickTop="1">
      <c r="A228" s="24"/>
      <c r="B228" s="76"/>
      <c r="C228" s="76"/>
      <c r="D228" s="76"/>
      <c r="E228" s="76"/>
      <c r="F228" s="76"/>
      <c r="G228" s="96"/>
      <c r="H228" s="96"/>
      <c r="I228" s="76"/>
      <c r="J228" s="76"/>
      <c r="K228" s="76"/>
      <c r="L228" s="97"/>
      <c r="M228" s="76"/>
      <c r="N228" s="98"/>
      <c r="O228" s="114"/>
      <c r="P228" s="22"/>
    </row>
    <row r="229" spans="1:16" s="19" customFormat="1" ht="12" customHeight="1">
      <c r="A229" s="23" t="s">
        <v>1612</v>
      </c>
      <c r="B229" s="18"/>
      <c r="C229" s="18"/>
      <c r="D229" s="18"/>
      <c r="E229" s="24"/>
      <c r="F229" s="25"/>
      <c r="G229" s="18"/>
      <c r="H229" s="24"/>
      <c r="I229" s="26" t="s">
        <v>1415</v>
      </c>
      <c r="L229" s="21"/>
      <c r="O229" s="21"/>
      <c r="P229" s="22"/>
    </row>
    <row r="230" spans="1:16" s="19" customFormat="1" ht="12" customHeight="1">
      <c r="A230" s="1219" t="s">
        <v>305</v>
      </c>
      <c r="B230" s="18"/>
      <c r="C230" s="18"/>
      <c r="D230" s="18"/>
      <c r="E230" s="24"/>
      <c r="F230" s="25"/>
      <c r="G230" s="18"/>
      <c r="H230" s="24"/>
      <c r="I230" s="1220" t="s">
        <v>29</v>
      </c>
      <c r="L230" s="21"/>
      <c r="O230" s="21"/>
      <c r="P230" s="22"/>
    </row>
    <row r="231" spans="1:16" s="19" customFormat="1" ht="12" customHeight="1">
      <c r="A231" s="1219" t="s">
        <v>1048</v>
      </c>
      <c r="B231" s="18"/>
      <c r="C231" s="18"/>
      <c r="D231" s="18"/>
      <c r="E231" s="18"/>
      <c r="F231" s="104"/>
      <c r="G231" s="104"/>
      <c r="H231" s="24"/>
      <c r="I231" s="1220" t="s">
        <v>1049</v>
      </c>
      <c r="L231" s="21"/>
      <c r="O231" s="21"/>
      <c r="P231" s="22"/>
    </row>
    <row r="232" spans="1:16" s="30" customFormat="1" ht="11.25" customHeight="1">
      <c r="A232" s="29" t="s">
        <v>1907</v>
      </c>
      <c r="H232" s="31"/>
      <c r="L232" s="32"/>
      <c r="O232" s="32"/>
      <c r="P232" s="33" t="s">
        <v>1908</v>
      </c>
    </row>
    <row r="233" spans="1:16" s="19" customFormat="1" ht="12" customHeight="1">
      <c r="A233" s="28"/>
      <c r="H233" s="20"/>
      <c r="L233" s="21"/>
      <c r="O233" s="21"/>
      <c r="P233" s="22"/>
    </row>
    <row r="234" spans="1:16" s="95" customFormat="1" ht="21.75" customHeight="1">
      <c r="A234" s="1304" t="s">
        <v>1614</v>
      </c>
      <c r="B234" s="1304"/>
      <c r="C234" s="1304"/>
      <c r="D234" s="1304"/>
      <c r="E234" s="1304"/>
      <c r="F234" s="1304"/>
      <c r="G234" s="1304"/>
      <c r="H234" s="1304"/>
      <c r="I234" s="1313" t="s">
        <v>1615</v>
      </c>
      <c r="J234" s="1313"/>
      <c r="K234" s="1313"/>
      <c r="L234" s="1313"/>
      <c r="M234" s="1313"/>
      <c r="N234" s="1313"/>
      <c r="O234" s="1313"/>
      <c r="P234" s="1313"/>
    </row>
    <row r="235" spans="1:16" ht="12.75" customHeight="1">
      <c r="A235" s="1305"/>
      <c r="B235" s="1305"/>
      <c r="C235" s="1305"/>
      <c r="D235" s="1305"/>
      <c r="E235" s="1305"/>
      <c r="F235" s="1305"/>
      <c r="G235" s="34"/>
      <c r="H235" s="34"/>
      <c r="I235" s="34"/>
      <c r="J235" s="34"/>
      <c r="K235" s="34"/>
      <c r="L235" s="35"/>
      <c r="M235" s="34"/>
      <c r="N235" s="34"/>
      <c r="O235" s="35"/>
      <c r="P235" s="34"/>
    </row>
    <row r="236" spans="1:16" ht="12.75" customHeight="1" thickBot="1">
      <c r="A236" s="36" t="s">
        <v>527</v>
      </c>
      <c r="B236" s="37"/>
      <c r="C236" s="37"/>
      <c r="D236" s="37"/>
      <c r="E236" s="37"/>
      <c r="F236" s="37"/>
      <c r="G236" s="37"/>
      <c r="H236" s="38"/>
      <c r="I236" s="37"/>
      <c r="J236" s="37"/>
      <c r="K236" s="37"/>
      <c r="L236" s="39"/>
      <c r="M236" s="37"/>
      <c r="N236" s="37"/>
      <c r="O236" s="39"/>
      <c r="P236" s="40" t="s">
        <v>33</v>
      </c>
    </row>
    <row r="237" spans="1:16" s="19" customFormat="1" ht="15" customHeight="1" thickTop="1">
      <c r="A237" s="13"/>
      <c r="B237" s="41" t="s">
        <v>1655</v>
      </c>
      <c r="C237" s="1306" t="s">
        <v>1656</v>
      </c>
      <c r="D237" s="1307"/>
      <c r="E237" s="1307"/>
      <c r="F237" s="1307"/>
      <c r="G237" s="1307"/>
      <c r="H237" s="1308"/>
      <c r="I237" s="42" t="s">
        <v>1651</v>
      </c>
      <c r="J237" s="43"/>
      <c r="K237" s="44"/>
      <c r="L237" s="45" t="s">
        <v>1652</v>
      </c>
      <c r="M237" s="13" t="s">
        <v>205</v>
      </c>
      <c r="N237" s="41" t="s">
        <v>1653</v>
      </c>
      <c r="O237" s="46"/>
      <c r="P237" s="22"/>
    </row>
    <row r="238" spans="1:16" s="19" customFormat="1" ht="15" customHeight="1">
      <c r="A238" s="47" t="s">
        <v>139</v>
      </c>
      <c r="B238" s="48"/>
      <c r="C238" s="49" t="s">
        <v>177</v>
      </c>
      <c r="D238" s="50"/>
      <c r="E238" s="51"/>
      <c r="F238" s="1309" t="s">
        <v>309</v>
      </c>
      <c r="G238" s="52"/>
      <c r="H238" s="53"/>
      <c r="I238" s="1309" t="s">
        <v>310</v>
      </c>
      <c r="J238" s="52"/>
      <c r="K238" s="53"/>
      <c r="L238" s="54"/>
      <c r="M238" s="14" t="s">
        <v>1654</v>
      </c>
      <c r="N238" s="55"/>
      <c r="O238" s="1311" t="s">
        <v>1658</v>
      </c>
      <c r="P238" s="20" t="s">
        <v>140</v>
      </c>
    </row>
    <row r="239" spans="1:16" s="90" customFormat="1" ht="15" customHeight="1">
      <c r="A239" s="56" t="s">
        <v>201</v>
      </c>
      <c r="B239" s="57" t="s">
        <v>95</v>
      </c>
      <c r="C239" s="58"/>
      <c r="D239" s="59" t="s">
        <v>311</v>
      </c>
      <c r="E239" s="59" t="s">
        <v>312</v>
      </c>
      <c r="F239" s="1310"/>
      <c r="G239" s="60" t="s">
        <v>311</v>
      </c>
      <c r="H239" s="61" t="s">
        <v>312</v>
      </c>
      <c r="I239" s="1310"/>
      <c r="J239" s="60" t="s">
        <v>311</v>
      </c>
      <c r="K239" s="62" t="s">
        <v>312</v>
      </c>
      <c r="L239" s="63" t="s">
        <v>96</v>
      </c>
      <c r="M239" s="15" t="s">
        <v>88</v>
      </c>
      <c r="N239" s="64" t="s">
        <v>97</v>
      </c>
      <c r="O239" s="1314"/>
      <c r="P239" s="65" t="s">
        <v>425</v>
      </c>
    </row>
    <row r="240" spans="1:16" s="100" customFormat="1" ht="15" customHeight="1">
      <c r="A240" s="66"/>
      <c r="B240" s="58" t="s">
        <v>491</v>
      </c>
      <c r="C240" s="58" t="s">
        <v>161</v>
      </c>
      <c r="D240" s="58" t="s">
        <v>167</v>
      </c>
      <c r="E240" s="58" t="s">
        <v>168</v>
      </c>
      <c r="F240" s="107" t="s">
        <v>172</v>
      </c>
      <c r="G240" s="109" t="s">
        <v>167</v>
      </c>
      <c r="H240" s="110" t="s">
        <v>168</v>
      </c>
      <c r="I240" s="107" t="s">
        <v>98</v>
      </c>
      <c r="J240" s="109" t="s">
        <v>167</v>
      </c>
      <c r="K240" s="109" t="s">
        <v>168</v>
      </c>
      <c r="L240" s="63" t="s">
        <v>99</v>
      </c>
      <c r="M240" s="16" t="s">
        <v>387</v>
      </c>
      <c r="N240" s="111" t="s">
        <v>141</v>
      </c>
      <c r="O240" s="115" t="s">
        <v>169</v>
      </c>
      <c r="P240" s="74"/>
    </row>
    <row r="241" spans="1:16" s="90" customFormat="1" ht="12.75" customHeight="1">
      <c r="A241" s="397" t="s">
        <v>553</v>
      </c>
      <c r="B241" s="392">
        <v>26583</v>
      </c>
      <c r="C241" s="393">
        <v>57228</v>
      </c>
      <c r="D241" s="393">
        <v>28423</v>
      </c>
      <c r="E241" s="393">
        <v>28805</v>
      </c>
      <c r="F241" s="393">
        <v>56012</v>
      </c>
      <c r="G241" s="393">
        <v>27539</v>
      </c>
      <c r="H241" s="393">
        <v>28473</v>
      </c>
      <c r="I241" s="393">
        <v>1216</v>
      </c>
      <c r="J241" s="393">
        <v>884</v>
      </c>
      <c r="K241" s="393">
        <v>332</v>
      </c>
      <c r="L241" s="384">
        <v>2.1528044238799233</v>
      </c>
      <c r="M241" s="393">
        <v>17584</v>
      </c>
      <c r="N241" s="384">
        <v>159.83</v>
      </c>
      <c r="O241" s="394">
        <v>365.62</v>
      </c>
      <c r="P241" s="398" t="s">
        <v>424</v>
      </c>
    </row>
    <row r="242" spans="1:16" s="90" customFormat="1" ht="12.75" customHeight="1">
      <c r="A242" s="391" t="s">
        <v>612</v>
      </c>
      <c r="B242" s="374">
        <v>5652</v>
      </c>
      <c r="C242" s="17">
        <v>12511</v>
      </c>
      <c r="D242" s="17">
        <v>6293</v>
      </c>
      <c r="E242" s="17">
        <v>6218</v>
      </c>
      <c r="F242" s="17">
        <v>12168</v>
      </c>
      <c r="G242" s="17">
        <v>6061</v>
      </c>
      <c r="H242" s="17">
        <v>6107</v>
      </c>
      <c r="I242" s="17">
        <v>343</v>
      </c>
      <c r="J242" s="17">
        <v>232</v>
      </c>
      <c r="K242" s="17">
        <v>111</v>
      </c>
      <c r="L242" s="92">
        <v>2.2135527246992215</v>
      </c>
      <c r="M242" s="399">
        <v>2917</v>
      </c>
      <c r="N242" s="92">
        <v>665.1249335459862</v>
      </c>
      <c r="O242" s="375">
        <v>18.81</v>
      </c>
      <c r="P242" s="395" t="s">
        <v>461</v>
      </c>
    </row>
    <row r="243" spans="1:16" s="90" customFormat="1" ht="12.75" customHeight="1">
      <c r="A243" s="391" t="s">
        <v>613</v>
      </c>
      <c r="B243" s="374">
        <v>6026</v>
      </c>
      <c r="C243" s="17">
        <v>14533</v>
      </c>
      <c r="D243" s="17">
        <v>7051</v>
      </c>
      <c r="E243" s="17">
        <v>7482</v>
      </c>
      <c r="F243" s="17">
        <v>14421</v>
      </c>
      <c r="G243" s="17">
        <v>7024</v>
      </c>
      <c r="H243" s="17">
        <v>7397</v>
      </c>
      <c r="I243" s="17">
        <v>112</v>
      </c>
      <c r="J243" s="17">
        <v>27</v>
      </c>
      <c r="K243" s="17">
        <v>85</v>
      </c>
      <c r="L243" s="92">
        <v>2.4117158977763027</v>
      </c>
      <c r="M243" s="399">
        <v>2953</v>
      </c>
      <c r="N243" s="92">
        <v>519.03</v>
      </c>
      <c r="O243" s="375">
        <v>28</v>
      </c>
      <c r="P243" s="395" t="s">
        <v>462</v>
      </c>
    </row>
    <row r="244" spans="1:16" s="19" customFormat="1" ht="12.75" customHeight="1">
      <c r="A244" s="24" t="s">
        <v>630</v>
      </c>
      <c r="B244" s="374">
        <v>2662</v>
      </c>
      <c r="C244" s="17">
        <v>5474</v>
      </c>
      <c r="D244" s="17">
        <v>2690</v>
      </c>
      <c r="E244" s="17">
        <v>2784</v>
      </c>
      <c r="F244" s="17">
        <v>5434</v>
      </c>
      <c r="G244" s="17">
        <v>2674</v>
      </c>
      <c r="H244" s="17">
        <v>2760</v>
      </c>
      <c r="I244" s="17">
        <v>40</v>
      </c>
      <c r="J244" s="17">
        <v>16</v>
      </c>
      <c r="K244" s="17">
        <v>24</v>
      </c>
      <c r="L244" s="92">
        <v>2.0563486100676185</v>
      </c>
      <c r="M244" s="399">
        <v>1981</v>
      </c>
      <c r="N244" s="92">
        <v>143.44</v>
      </c>
      <c r="O244" s="375">
        <v>38.16</v>
      </c>
      <c r="P244" s="22" t="s">
        <v>656</v>
      </c>
    </row>
    <row r="245" spans="1:16" s="19" customFormat="1" ht="12.75" customHeight="1">
      <c r="A245" s="24" t="s">
        <v>631</v>
      </c>
      <c r="B245" s="374">
        <v>1267</v>
      </c>
      <c r="C245" s="17">
        <v>2534</v>
      </c>
      <c r="D245" s="17">
        <v>1208</v>
      </c>
      <c r="E245" s="17">
        <v>1326</v>
      </c>
      <c r="F245" s="17">
        <v>2505</v>
      </c>
      <c r="G245" s="17">
        <v>1191</v>
      </c>
      <c r="H245" s="17">
        <v>1314</v>
      </c>
      <c r="I245" s="17">
        <v>29</v>
      </c>
      <c r="J245" s="17">
        <v>17</v>
      </c>
      <c r="K245" s="17">
        <v>12</v>
      </c>
      <c r="L245" s="92">
        <v>2</v>
      </c>
      <c r="M245" s="399">
        <v>1170</v>
      </c>
      <c r="N245" s="92">
        <v>80.21</v>
      </c>
      <c r="O245" s="375">
        <v>31.59</v>
      </c>
      <c r="P245" s="22" t="s">
        <v>470</v>
      </c>
    </row>
    <row r="246" spans="1:16" s="19" customFormat="1" ht="12.75" customHeight="1">
      <c r="A246" s="24" t="s">
        <v>632</v>
      </c>
      <c r="B246" s="374">
        <v>965</v>
      </c>
      <c r="C246" s="17">
        <v>1867</v>
      </c>
      <c r="D246" s="17">
        <v>902</v>
      </c>
      <c r="E246" s="17">
        <v>965</v>
      </c>
      <c r="F246" s="17">
        <v>1857</v>
      </c>
      <c r="G246" s="17">
        <v>895</v>
      </c>
      <c r="H246" s="17">
        <v>962</v>
      </c>
      <c r="I246" s="17">
        <v>10</v>
      </c>
      <c r="J246" s="17">
        <v>7</v>
      </c>
      <c r="K246" s="17">
        <v>3</v>
      </c>
      <c r="L246" s="92">
        <v>1.9347150259067358</v>
      </c>
      <c r="M246" s="399">
        <v>852</v>
      </c>
      <c r="N246" s="92">
        <v>89.03</v>
      </c>
      <c r="O246" s="375">
        <v>20.97</v>
      </c>
      <c r="P246" s="22" t="s">
        <v>657</v>
      </c>
    </row>
    <row r="247" spans="1:16" s="19" customFormat="1" ht="12.75" customHeight="1">
      <c r="A247" s="24" t="s">
        <v>633</v>
      </c>
      <c r="B247" s="374">
        <v>1449</v>
      </c>
      <c r="C247" s="17">
        <v>2808</v>
      </c>
      <c r="D247" s="17">
        <v>1331</v>
      </c>
      <c r="E247" s="17">
        <v>1477</v>
      </c>
      <c r="F247" s="17">
        <v>2790</v>
      </c>
      <c r="G247" s="17">
        <v>1320</v>
      </c>
      <c r="H247" s="17">
        <v>1470</v>
      </c>
      <c r="I247" s="17">
        <v>18</v>
      </c>
      <c r="J247" s="17">
        <v>11</v>
      </c>
      <c r="K247" s="17">
        <v>7</v>
      </c>
      <c r="L247" s="92">
        <v>1.937888198757764</v>
      </c>
      <c r="M247" s="399">
        <v>1244</v>
      </c>
      <c r="N247" s="92">
        <v>112.32</v>
      </c>
      <c r="O247" s="375">
        <v>25</v>
      </c>
      <c r="P247" s="22" t="s">
        <v>471</v>
      </c>
    </row>
    <row r="248" spans="1:16" s="19" customFormat="1" ht="12.75" customHeight="1">
      <c r="A248" s="24" t="s">
        <v>634</v>
      </c>
      <c r="B248" s="374">
        <v>787</v>
      </c>
      <c r="C248" s="17">
        <v>1611</v>
      </c>
      <c r="D248" s="17">
        <v>767</v>
      </c>
      <c r="E248" s="17">
        <v>844</v>
      </c>
      <c r="F248" s="17">
        <v>1603</v>
      </c>
      <c r="G248" s="17">
        <v>767</v>
      </c>
      <c r="H248" s="17">
        <v>836</v>
      </c>
      <c r="I248" s="17">
        <v>8</v>
      </c>
      <c r="J248" s="17">
        <v>0</v>
      </c>
      <c r="K248" s="17">
        <v>8</v>
      </c>
      <c r="L248" s="92">
        <v>2.0470139771283353</v>
      </c>
      <c r="M248" s="399">
        <v>674</v>
      </c>
      <c r="N248" s="92">
        <v>61.11</v>
      </c>
      <c r="O248" s="375">
        <v>26.36</v>
      </c>
      <c r="P248" s="22" t="s">
        <v>658</v>
      </c>
    </row>
    <row r="249" spans="1:16" s="19" customFormat="1" ht="12.75" customHeight="1">
      <c r="A249" s="24" t="s">
        <v>635</v>
      </c>
      <c r="B249" s="374">
        <v>716</v>
      </c>
      <c r="C249" s="17">
        <v>1364</v>
      </c>
      <c r="D249" s="17">
        <v>665</v>
      </c>
      <c r="E249" s="17">
        <v>699</v>
      </c>
      <c r="F249" s="17">
        <v>1360</v>
      </c>
      <c r="G249" s="17">
        <v>663</v>
      </c>
      <c r="H249" s="17">
        <v>697</v>
      </c>
      <c r="I249" s="17">
        <v>4</v>
      </c>
      <c r="J249" s="17">
        <v>2</v>
      </c>
      <c r="K249" s="17">
        <v>2</v>
      </c>
      <c r="L249" s="92">
        <v>1.905027932960894</v>
      </c>
      <c r="M249" s="399">
        <v>657</v>
      </c>
      <c r="N249" s="92">
        <v>74.25</v>
      </c>
      <c r="O249" s="375">
        <v>18.37</v>
      </c>
      <c r="P249" s="22" t="s">
        <v>659</v>
      </c>
    </row>
    <row r="250" spans="1:16" s="19" customFormat="1" ht="12.75" customHeight="1">
      <c r="A250" s="24" t="s">
        <v>636</v>
      </c>
      <c r="B250" s="374">
        <v>724</v>
      </c>
      <c r="C250" s="17">
        <v>1368</v>
      </c>
      <c r="D250" s="17">
        <v>678</v>
      </c>
      <c r="E250" s="17">
        <v>690</v>
      </c>
      <c r="F250" s="17">
        <v>1355</v>
      </c>
      <c r="G250" s="17">
        <v>672</v>
      </c>
      <c r="H250" s="17">
        <v>683</v>
      </c>
      <c r="I250" s="17">
        <v>13</v>
      </c>
      <c r="J250" s="17">
        <v>6</v>
      </c>
      <c r="K250" s="17">
        <v>7</v>
      </c>
      <c r="L250" s="92">
        <v>1.8895027624309393</v>
      </c>
      <c r="M250" s="399">
        <v>621</v>
      </c>
      <c r="N250" s="92">
        <v>48.85</v>
      </c>
      <c r="O250" s="375">
        <v>28</v>
      </c>
      <c r="P250" s="22" t="s">
        <v>472</v>
      </c>
    </row>
    <row r="251" spans="1:16" s="19" customFormat="1" ht="12.75" customHeight="1">
      <c r="A251" s="24" t="s">
        <v>637</v>
      </c>
      <c r="B251" s="374">
        <v>1206</v>
      </c>
      <c r="C251" s="17">
        <v>2314</v>
      </c>
      <c r="D251" s="17">
        <v>1139</v>
      </c>
      <c r="E251" s="17">
        <v>1175</v>
      </c>
      <c r="F251" s="17">
        <v>2300</v>
      </c>
      <c r="G251" s="17">
        <v>1132</v>
      </c>
      <c r="H251" s="17">
        <v>1168</v>
      </c>
      <c r="I251" s="17">
        <v>14</v>
      </c>
      <c r="J251" s="17">
        <v>7</v>
      </c>
      <c r="K251" s="17">
        <v>7</v>
      </c>
      <c r="L251" s="92">
        <v>1.9187396351575456</v>
      </c>
      <c r="M251" s="399">
        <v>1013</v>
      </c>
      <c r="N251" s="92">
        <v>57.8</v>
      </c>
      <c r="O251" s="375">
        <v>40.03</v>
      </c>
      <c r="P251" s="22" t="s">
        <v>473</v>
      </c>
    </row>
    <row r="252" spans="1:16" s="19" customFormat="1" ht="12.75" customHeight="1">
      <c r="A252" s="24" t="s">
        <v>638</v>
      </c>
      <c r="B252" s="374">
        <v>1206</v>
      </c>
      <c r="C252" s="17">
        <v>2342</v>
      </c>
      <c r="D252" s="17">
        <v>1129</v>
      </c>
      <c r="E252" s="17">
        <v>1213</v>
      </c>
      <c r="F252" s="17">
        <v>2273</v>
      </c>
      <c r="G252" s="17">
        <v>1075</v>
      </c>
      <c r="H252" s="17">
        <v>1198</v>
      </c>
      <c r="I252" s="17">
        <v>69</v>
      </c>
      <c r="J252" s="17">
        <v>54</v>
      </c>
      <c r="K252" s="17">
        <v>15</v>
      </c>
      <c r="L252" s="92">
        <v>1.9419568822553896</v>
      </c>
      <c r="M252" s="399">
        <v>961</v>
      </c>
      <c r="N252" s="92">
        <v>89.8</v>
      </c>
      <c r="O252" s="375">
        <v>26.08</v>
      </c>
      <c r="P252" s="22" t="s">
        <v>474</v>
      </c>
    </row>
    <row r="253" spans="1:16" s="19" customFormat="1" ht="12.75" customHeight="1">
      <c r="A253" s="24" t="s">
        <v>639</v>
      </c>
      <c r="B253" s="374">
        <v>1649</v>
      </c>
      <c r="C253" s="17">
        <v>3250</v>
      </c>
      <c r="D253" s="17">
        <v>1604</v>
      </c>
      <c r="E253" s="17">
        <v>1646</v>
      </c>
      <c r="F253" s="17">
        <v>3229</v>
      </c>
      <c r="G253" s="17">
        <v>1595</v>
      </c>
      <c r="H253" s="17">
        <v>1634</v>
      </c>
      <c r="I253" s="17">
        <v>21</v>
      </c>
      <c r="J253" s="17">
        <v>9</v>
      </c>
      <c r="K253" s="17">
        <v>12</v>
      </c>
      <c r="L253" s="92">
        <v>1.9708914493632506</v>
      </c>
      <c r="M253" s="399">
        <v>1206</v>
      </c>
      <c r="N253" s="92">
        <v>103.63</v>
      </c>
      <c r="O253" s="375">
        <v>31.36</v>
      </c>
      <c r="P253" s="22" t="s">
        <v>660</v>
      </c>
    </row>
    <row r="254" spans="1:16" s="19" customFormat="1" ht="12.75" customHeight="1">
      <c r="A254" s="24" t="s">
        <v>640</v>
      </c>
      <c r="B254" s="374">
        <v>2274</v>
      </c>
      <c r="C254" s="17">
        <v>5252</v>
      </c>
      <c r="D254" s="17">
        <v>2966</v>
      </c>
      <c r="E254" s="17">
        <v>2286</v>
      </c>
      <c r="F254" s="17">
        <v>4717</v>
      </c>
      <c r="G254" s="17">
        <v>2470</v>
      </c>
      <c r="H254" s="17">
        <v>2247</v>
      </c>
      <c r="I254" s="17">
        <v>535</v>
      </c>
      <c r="J254" s="17">
        <v>496</v>
      </c>
      <c r="K254" s="17">
        <v>39</v>
      </c>
      <c r="L254" s="92">
        <v>2.3095866314863676</v>
      </c>
      <c r="M254" s="399">
        <v>1335</v>
      </c>
      <c r="N254" s="92">
        <v>207.5</v>
      </c>
      <c r="O254" s="375">
        <v>25.31</v>
      </c>
      <c r="P254" s="22" t="s">
        <v>661</v>
      </c>
    </row>
    <row r="255" spans="1:16" s="19" customFormat="1" ht="12.75" customHeight="1">
      <c r="A255" s="373" t="s">
        <v>536</v>
      </c>
      <c r="B255" s="374">
        <v>15668</v>
      </c>
      <c r="C255" s="17">
        <v>33324</v>
      </c>
      <c r="D255" s="17">
        <v>16666</v>
      </c>
      <c r="E255" s="17">
        <v>16658</v>
      </c>
      <c r="F255" s="17">
        <v>32753</v>
      </c>
      <c r="G255" s="17">
        <v>16389</v>
      </c>
      <c r="H255" s="17">
        <v>16364</v>
      </c>
      <c r="I255" s="17">
        <v>571</v>
      </c>
      <c r="J255" s="17">
        <v>277</v>
      </c>
      <c r="K255" s="17">
        <v>294</v>
      </c>
      <c r="L255" s="92">
        <v>2.09</v>
      </c>
      <c r="M255" s="17">
        <v>10329</v>
      </c>
      <c r="N255" s="92">
        <v>68.35</v>
      </c>
      <c r="O255" s="375">
        <v>479.2</v>
      </c>
      <c r="P255" s="376" t="s">
        <v>361</v>
      </c>
    </row>
    <row r="256" spans="1:16" s="19" customFormat="1" ht="12.75" customHeight="1">
      <c r="A256" s="24" t="s">
        <v>568</v>
      </c>
      <c r="B256" s="374">
        <v>4774</v>
      </c>
      <c r="C256" s="17">
        <v>10685</v>
      </c>
      <c r="D256" s="17">
        <v>5318</v>
      </c>
      <c r="E256" s="17">
        <v>5367</v>
      </c>
      <c r="F256" s="17">
        <v>10532</v>
      </c>
      <c r="G256" s="17">
        <v>5242</v>
      </c>
      <c r="H256" s="17">
        <v>5290</v>
      </c>
      <c r="I256" s="17">
        <v>153</v>
      </c>
      <c r="J256" s="17">
        <v>76</v>
      </c>
      <c r="K256" s="17">
        <v>77</v>
      </c>
      <c r="L256" s="92">
        <v>2.21</v>
      </c>
      <c r="M256" s="17">
        <v>2146</v>
      </c>
      <c r="N256" s="92">
        <v>291.42</v>
      </c>
      <c r="O256" s="375">
        <v>36.14</v>
      </c>
      <c r="P256" s="22" t="s">
        <v>362</v>
      </c>
    </row>
    <row r="257" spans="1:16" s="19" customFormat="1" ht="12.75" customHeight="1">
      <c r="A257" s="24" t="s">
        <v>569</v>
      </c>
      <c r="B257" s="374">
        <v>1151</v>
      </c>
      <c r="C257" s="17">
        <v>2346</v>
      </c>
      <c r="D257" s="17">
        <v>1153</v>
      </c>
      <c r="E257" s="17">
        <v>1193</v>
      </c>
      <c r="F257" s="17">
        <v>2310</v>
      </c>
      <c r="G257" s="17">
        <v>1133</v>
      </c>
      <c r="H257" s="17">
        <v>1177</v>
      </c>
      <c r="I257" s="17">
        <v>36</v>
      </c>
      <c r="J257" s="17">
        <v>20</v>
      </c>
      <c r="K257" s="17">
        <v>16</v>
      </c>
      <c r="L257" s="92">
        <v>2.01</v>
      </c>
      <c r="M257" s="17">
        <v>925</v>
      </c>
      <c r="N257" s="92">
        <v>49.13</v>
      </c>
      <c r="O257" s="375">
        <v>47.01</v>
      </c>
      <c r="P257" s="22" t="s">
        <v>363</v>
      </c>
    </row>
    <row r="258" spans="1:16" s="19" customFormat="1" ht="12.75" customHeight="1">
      <c r="A258" s="24" t="s">
        <v>570</v>
      </c>
      <c r="B258" s="374">
        <v>1127</v>
      </c>
      <c r="C258" s="17">
        <v>2366</v>
      </c>
      <c r="D258" s="17">
        <v>1212</v>
      </c>
      <c r="E258" s="17">
        <v>1154</v>
      </c>
      <c r="F258" s="17">
        <v>2310</v>
      </c>
      <c r="G258" s="17">
        <v>1184</v>
      </c>
      <c r="H258" s="17">
        <v>1126</v>
      </c>
      <c r="I258" s="17">
        <v>56</v>
      </c>
      <c r="J258" s="17">
        <v>28</v>
      </c>
      <c r="K258" s="17">
        <v>28</v>
      </c>
      <c r="L258" s="92">
        <v>2.05</v>
      </c>
      <c r="M258" s="17">
        <v>829</v>
      </c>
      <c r="N258" s="92">
        <v>31.04</v>
      </c>
      <c r="O258" s="375">
        <v>74.42</v>
      </c>
      <c r="P258" s="22" t="s">
        <v>364</v>
      </c>
    </row>
    <row r="259" spans="1:16" s="19" customFormat="1" ht="12.75" customHeight="1">
      <c r="A259" s="396" t="s">
        <v>571</v>
      </c>
      <c r="B259" s="374">
        <v>1796</v>
      </c>
      <c r="C259" s="17">
        <v>3828</v>
      </c>
      <c r="D259" s="17">
        <v>1955</v>
      </c>
      <c r="E259" s="17">
        <v>1873</v>
      </c>
      <c r="F259" s="17">
        <v>3771</v>
      </c>
      <c r="G259" s="17">
        <v>1925</v>
      </c>
      <c r="H259" s="17">
        <v>1846</v>
      </c>
      <c r="I259" s="17">
        <v>57</v>
      </c>
      <c r="J259" s="17">
        <v>30</v>
      </c>
      <c r="K259" s="17">
        <v>27</v>
      </c>
      <c r="L259" s="92">
        <v>2.1</v>
      </c>
      <c r="M259" s="17">
        <v>1098</v>
      </c>
      <c r="N259" s="92">
        <v>60.74</v>
      </c>
      <c r="O259" s="375">
        <v>62.08</v>
      </c>
      <c r="P259" s="22" t="s">
        <v>365</v>
      </c>
    </row>
    <row r="260" spans="1:16" s="19" customFormat="1" ht="12.75" customHeight="1">
      <c r="A260" s="24" t="s">
        <v>572</v>
      </c>
      <c r="B260" s="374">
        <v>761</v>
      </c>
      <c r="C260" s="17">
        <v>1612</v>
      </c>
      <c r="D260" s="17">
        <v>825</v>
      </c>
      <c r="E260" s="17">
        <v>787</v>
      </c>
      <c r="F260" s="17">
        <v>1592</v>
      </c>
      <c r="G260" s="17">
        <v>815</v>
      </c>
      <c r="H260" s="17">
        <v>777</v>
      </c>
      <c r="I260" s="17">
        <v>20</v>
      </c>
      <c r="J260" s="17">
        <v>10</v>
      </c>
      <c r="K260" s="17">
        <v>10</v>
      </c>
      <c r="L260" s="92">
        <v>2.09</v>
      </c>
      <c r="M260" s="17">
        <v>586</v>
      </c>
      <c r="N260" s="92">
        <v>46.29</v>
      </c>
      <c r="O260" s="375">
        <v>34.39</v>
      </c>
      <c r="P260" s="22" t="s">
        <v>81</v>
      </c>
    </row>
    <row r="261" spans="1:16" s="19" customFormat="1" ht="12.75" customHeight="1">
      <c r="A261" s="24" t="s">
        <v>573</v>
      </c>
      <c r="B261" s="374">
        <v>1024</v>
      </c>
      <c r="C261" s="17">
        <v>2122</v>
      </c>
      <c r="D261" s="17">
        <v>1079</v>
      </c>
      <c r="E261" s="17">
        <v>1043</v>
      </c>
      <c r="F261" s="17">
        <v>2053</v>
      </c>
      <c r="G261" s="17">
        <v>1040</v>
      </c>
      <c r="H261" s="17">
        <v>1013</v>
      </c>
      <c r="I261" s="17">
        <v>69</v>
      </c>
      <c r="J261" s="17">
        <v>39</v>
      </c>
      <c r="K261" s="17">
        <v>30</v>
      </c>
      <c r="L261" s="92">
        <v>2.01</v>
      </c>
      <c r="M261" s="17">
        <v>781</v>
      </c>
      <c r="N261" s="92">
        <v>58.47</v>
      </c>
      <c r="O261" s="375">
        <v>35.11</v>
      </c>
      <c r="P261" s="22" t="s">
        <v>366</v>
      </c>
    </row>
    <row r="262" spans="1:16" s="19" customFormat="1" ht="12.75" customHeight="1">
      <c r="A262" s="24" t="s">
        <v>574</v>
      </c>
      <c r="B262" s="374">
        <v>1233</v>
      </c>
      <c r="C262" s="17">
        <v>2660</v>
      </c>
      <c r="D262" s="17">
        <v>1321</v>
      </c>
      <c r="E262" s="17">
        <v>1339</v>
      </c>
      <c r="F262" s="17">
        <v>2618</v>
      </c>
      <c r="G262" s="17">
        <v>1314</v>
      </c>
      <c r="H262" s="17">
        <v>1304</v>
      </c>
      <c r="I262" s="17">
        <v>42</v>
      </c>
      <c r="J262" s="17">
        <v>7</v>
      </c>
      <c r="K262" s="17">
        <v>35</v>
      </c>
      <c r="L262" s="92">
        <v>2.12</v>
      </c>
      <c r="M262" s="17">
        <v>990</v>
      </c>
      <c r="N262" s="92">
        <v>51.62</v>
      </c>
      <c r="O262" s="375">
        <v>50.71</v>
      </c>
      <c r="P262" s="22" t="s">
        <v>282</v>
      </c>
    </row>
    <row r="263" spans="1:16" s="19" customFormat="1" ht="12.75" customHeight="1">
      <c r="A263" s="24" t="s">
        <v>575</v>
      </c>
      <c r="B263" s="374">
        <v>1470</v>
      </c>
      <c r="C263" s="17">
        <v>2951</v>
      </c>
      <c r="D263" s="17">
        <v>1420</v>
      </c>
      <c r="E263" s="17">
        <v>1531</v>
      </c>
      <c r="F263" s="17">
        <v>2929</v>
      </c>
      <c r="G263" s="17">
        <v>1415</v>
      </c>
      <c r="H263" s="17">
        <v>1514</v>
      </c>
      <c r="I263" s="17">
        <v>22</v>
      </c>
      <c r="J263" s="17">
        <v>5</v>
      </c>
      <c r="K263" s="17">
        <v>17</v>
      </c>
      <c r="L263" s="92">
        <v>1.99</v>
      </c>
      <c r="M263" s="17">
        <v>1168</v>
      </c>
      <c r="N263" s="92">
        <v>49.7</v>
      </c>
      <c r="O263" s="375">
        <v>58.93</v>
      </c>
      <c r="P263" s="22" t="s">
        <v>367</v>
      </c>
    </row>
    <row r="264" spans="1:16" s="19" customFormat="1" ht="12.75" customHeight="1">
      <c r="A264" s="24" t="s">
        <v>576</v>
      </c>
      <c r="B264" s="374">
        <v>1202</v>
      </c>
      <c r="C264" s="17">
        <v>2416</v>
      </c>
      <c r="D264" s="17">
        <v>1230</v>
      </c>
      <c r="E264" s="17">
        <v>1186</v>
      </c>
      <c r="F264" s="17">
        <v>2375</v>
      </c>
      <c r="G264" s="17">
        <v>1209</v>
      </c>
      <c r="H264" s="17">
        <v>1166</v>
      </c>
      <c r="I264" s="17">
        <v>41</v>
      </c>
      <c r="J264" s="17">
        <v>21</v>
      </c>
      <c r="K264" s="17">
        <v>20</v>
      </c>
      <c r="L264" s="92">
        <v>1.98</v>
      </c>
      <c r="M264" s="17">
        <v>952</v>
      </c>
      <c r="N264" s="92">
        <v>56.01</v>
      </c>
      <c r="O264" s="375">
        <v>42.4</v>
      </c>
      <c r="P264" s="22" t="s">
        <v>368</v>
      </c>
    </row>
    <row r="265" spans="1:16" s="19" customFormat="1" ht="12.75" customHeight="1">
      <c r="A265" s="24" t="s">
        <v>577</v>
      </c>
      <c r="B265" s="374">
        <v>1130</v>
      </c>
      <c r="C265" s="17">
        <v>2338</v>
      </c>
      <c r="D265" s="17">
        <v>1153</v>
      </c>
      <c r="E265" s="17">
        <v>1185</v>
      </c>
      <c r="F265" s="17">
        <v>2263</v>
      </c>
      <c r="G265" s="17">
        <v>1112</v>
      </c>
      <c r="H265" s="17">
        <v>1151</v>
      </c>
      <c r="I265" s="17">
        <v>75</v>
      </c>
      <c r="J265" s="17">
        <v>41</v>
      </c>
      <c r="K265" s="17">
        <v>34</v>
      </c>
      <c r="L265" s="92">
        <v>2</v>
      </c>
      <c r="M265" s="17">
        <v>854</v>
      </c>
      <c r="N265" s="92">
        <v>59.53</v>
      </c>
      <c r="O265" s="375">
        <v>38.01</v>
      </c>
      <c r="P265" s="22" t="s">
        <v>369</v>
      </c>
    </row>
    <row r="266" spans="1:16" s="19" customFormat="1" ht="12.75" customHeight="1">
      <c r="A266" s="373" t="s">
        <v>537</v>
      </c>
      <c r="B266" s="374">
        <v>43555</v>
      </c>
      <c r="C266" s="17">
        <v>102075</v>
      </c>
      <c r="D266" s="17">
        <v>51152</v>
      </c>
      <c r="E266" s="17">
        <v>50923</v>
      </c>
      <c r="F266" s="17">
        <v>99971</v>
      </c>
      <c r="G266" s="17">
        <v>49769</v>
      </c>
      <c r="H266" s="17">
        <v>50202</v>
      </c>
      <c r="I266" s="17">
        <v>2104</v>
      </c>
      <c r="J266" s="17">
        <v>1383</v>
      </c>
      <c r="K266" s="17">
        <v>721</v>
      </c>
      <c r="L266" s="92">
        <v>2.3</v>
      </c>
      <c r="M266" s="17">
        <v>21315</v>
      </c>
      <c r="N266" s="92">
        <v>225.15</v>
      </c>
      <c r="O266" s="375">
        <v>443.99</v>
      </c>
      <c r="P266" s="376" t="s">
        <v>370</v>
      </c>
    </row>
    <row r="267" spans="1:16" s="19" customFormat="1" ht="12.75" customHeight="1">
      <c r="A267" s="24" t="s">
        <v>578</v>
      </c>
      <c r="B267" s="374">
        <v>16673</v>
      </c>
      <c r="C267" s="17">
        <v>40301</v>
      </c>
      <c r="D267" s="17">
        <v>19940</v>
      </c>
      <c r="E267" s="17">
        <v>20361</v>
      </c>
      <c r="F267" s="17">
        <v>39788</v>
      </c>
      <c r="G267" s="17">
        <v>19724</v>
      </c>
      <c r="H267" s="17">
        <v>20064</v>
      </c>
      <c r="I267" s="17">
        <v>513</v>
      </c>
      <c r="J267" s="17">
        <v>216</v>
      </c>
      <c r="K267" s="17">
        <v>297</v>
      </c>
      <c r="L267" s="92">
        <v>2.39</v>
      </c>
      <c r="M267" s="17">
        <v>5909</v>
      </c>
      <c r="N267" s="92">
        <v>1305</v>
      </c>
      <c r="O267" s="375">
        <v>30.48</v>
      </c>
      <c r="P267" s="22" t="s">
        <v>371</v>
      </c>
    </row>
    <row r="268" spans="1:16" s="19" customFormat="1" ht="12.75" customHeight="1">
      <c r="A268" s="24" t="s">
        <v>579</v>
      </c>
      <c r="B268" s="374">
        <v>4827</v>
      </c>
      <c r="C268" s="17">
        <v>10118</v>
      </c>
      <c r="D268" s="17">
        <v>5100</v>
      </c>
      <c r="E268" s="17">
        <v>5018</v>
      </c>
      <c r="F268" s="17">
        <v>9792</v>
      </c>
      <c r="G268" s="17">
        <v>4866</v>
      </c>
      <c r="H268" s="17">
        <v>4926</v>
      </c>
      <c r="I268" s="17">
        <v>326</v>
      </c>
      <c r="J268" s="17">
        <v>234</v>
      </c>
      <c r="K268" s="17">
        <v>92</v>
      </c>
      <c r="L268" s="92">
        <v>2.03</v>
      </c>
      <c r="M268" s="17">
        <v>3252</v>
      </c>
      <c r="N268" s="92">
        <v>279</v>
      </c>
      <c r="O268" s="375">
        <v>35.04</v>
      </c>
      <c r="P268" s="22" t="s">
        <v>372</v>
      </c>
    </row>
    <row r="269" spans="1:16" s="19" customFormat="1" ht="12.75" customHeight="1">
      <c r="A269" s="24" t="s">
        <v>580</v>
      </c>
      <c r="B269" s="374">
        <v>9145</v>
      </c>
      <c r="C269" s="17">
        <v>24387</v>
      </c>
      <c r="D269" s="17">
        <v>12193</v>
      </c>
      <c r="E269" s="17">
        <v>12194</v>
      </c>
      <c r="F269" s="17">
        <v>24087</v>
      </c>
      <c r="G269" s="17">
        <v>12016</v>
      </c>
      <c r="H269" s="17">
        <v>12071</v>
      </c>
      <c r="I269" s="17">
        <v>300</v>
      </c>
      <c r="J269" s="17">
        <v>177</v>
      </c>
      <c r="K269" s="17">
        <v>123</v>
      </c>
      <c r="L269" s="92">
        <v>2.63</v>
      </c>
      <c r="M269" s="17">
        <v>2096</v>
      </c>
      <c r="N269" s="92">
        <v>539</v>
      </c>
      <c r="O269" s="375">
        <v>44.72</v>
      </c>
      <c r="P269" s="22" t="s">
        <v>373</v>
      </c>
    </row>
    <row r="270" spans="1:16" s="19" customFormat="1" ht="12.75" customHeight="1">
      <c r="A270" s="24" t="s">
        <v>581</v>
      </c>
      <c r="B270" s="374">
        <v>1750</v>
      </c>
      <c r="C270" s="17">
        <v>3729</v>
      </c>
      <c r="D270" s="17">
        <v>1912</v>
      </c>
      <c r="E270" s="17">
        <v>1817</v>
      </c>
      <c r="F270" s="17">
        <v>3609</v>
      </c>
      <c r="G270" s="17">
        <v>1830</v>
      </c>
      <c r="H270" s="17">
        <v>1779</v>
      </c>
      <c r="I270" s="17">
        <v>120</v>
      </c>
      <c r="J270" s="17">
        <v>82</v>
      </c>
      <c r="K270" s="17">
        <v>38</v>
      </c>
      <c r="L270" s="92">
        <v>2.06</v>
      </c>
      <c r="M270" s="17">
        <v>1357</v>
      </c>
      <c r="N270" s="92">
        <v>106</v>
      </c>
      <c r="O270" s="375">
        <v>34.15</v>
      </c>
      <c r="P270" s="22" t="s">
        <v>374</v>
      </c>
    </row>
    <row r="271" spans="1:16" s="19" customFormat="1" ht="12.75" customHeight="1">
      <c r="A271" s="24" t="s">
        <v>582</v>
      </c>
      <c r="B271" s="374">
        <v>1581</v>
      </c>
      <c r="C271" s="17">
        <v>3530</v>
      </c>
      <c r="D271" s="17">
        <v>1812</v>
      </c>
      <c r="E271" s="17">
        <v>1718</v>
      </c>
      <c r="F271" s="17">
        <v>3481</v>
      </c>
      <c r="G271" s="17">
        <v>1778</v>
      </c>
      <c r="H271" s="17">
        <v>1703</v>
      </c>
      <c r="I271" s="17">
        <v>49</v>
      </c>
      <c r="J271" s="17">
        <v>34</v>
      </c>
      <c r="K271" s="17">
        <v>15</v>
      </c>
      <c r="L271" s="92">
        <v>2.2</v>
      </c>
      <c r="M271" s="17">
        <v>1228</v>
      </c>
      <c r="N271" s="92">
        <v>92</v>
      </c>
      <c r="O271" s="375">
        <v>37.99</v>
      </c>
      <c r="P271" s="22" t="s">
        <v>375</v>
      </c>
    </row>
    <row r="272" spans="1:16" s="19" customFormat="1" ht="12.75" customHeight="1">
      <c r="A272" s="24" t="s">
        <v>583</v>
      </c>
      <c r="B272" s="374">
        <v>1605</v>
      </c>
      <c r="C272" s="17">
        <v>3251</v>
      </c>
      <c r="D272" s="17">
        <v>1594</v>
      </c>
      <c r="E272" s="17">
        <v>1657</v>
      </c>
      <c r="F272" s="17">
        <v>3130</v>
      </c>
      <c r="G272" s="17">
        <v>1508</v>
      </c>
      <c r="H272" s="17">
        <v>1622</v>
      </c>
      <c r="I272" s="17">
        <v>121</v>
      </c>
      <c r="J272" s="17">
        <v>86</v>
      </c>
      <c r="K272" s="17">
        <v>35</v>
      </c>
      <c r="L272" s="92">
        <v>1.95</v>
      </c>
      <c r="M272" s="17">
        <v>1378</v>
      </c>
      <c r="N272" s="92">
        <v>57</v>
      </c>
      <c r="O272" s="375">
        <v>54.92</v>
      </c>
      <c r="P272" s="22" t="s">
        <v>376</v>
      </c>
    </row>
    <row r="273" spans="1:16" s="19" customFormat="1" ht="12.75" customHeight="1">
      <c r="A273" s="24" t="s">
        <v>584</v>
      </c>
      <c r="B273" s="374">
        <v>1293</v>
      </c>
      <c r="C273" s="17">
        <v>2749</v>
      </c>
      <c r="D273" s="17">
        <v>1467</v>
      </c>
      <c r="E273" s="17">
        <v>1282</v>
      </c>
      <c r="F273" s="17">
        <v>2565</v>
      </c>
      <c r="G273" s="17">
        <v>1318</v>
      </c>
      <c r="H273" s="17">
        <v>1247</v>
      </c>
      <c r="I273" s="17">
        <v>184</v>
      </c>
      <c r="J273" s="17">
        <v>149</v>
      </c>
      <c r="K273" s="17">
        <v>35</v>
      </c>
      <c r="L273" s="92">
        <v>1.98</v>
      </c>
      <c r="M273" s="17">
        <v>1089</v>
      </c>
      <c r="N273" s="92">
        <v>83</v>
      </c>
      <c r="O273" s="375">
        <v>30.88</v>
      </c>
      <c r="P273" s="22" t="s">
        <v>82</v>
      </c>
    </row>
    <row r="274" spans="1:16" s="19" customFormat="1" ht="12.75" customHeight="1">
      <c r="A274" s="24" t="s">
        <v>585</v>
      </c>
      <c r="B274" s="374">
        <v>1173</v>
      </c>
      <c r="C274" s="17">
        <v>2410</v>
      </c>
      <c r="D274" s="17">
        <v>1245</v>
      </c>
      <c r="E274" s="17">
        <v>1165</v>
      </c>
      <c r="F274" s="17">
        <v>2284</v>
      </c>
      <c r="G274" s="17">
        <v>1133</v>
      </c>
      <c r="H274" s="17">
        <v>1151</v>
      </c>
      <c r="I274" s="17">
        <v>126</v>
      </c>
      <c r="J274" s="17">
        <v>112</v>
      </c>
      <c r="K274" s="17">
        <v>14</v>
      </c>
      <c r="L274" s="92">
        <v>1.95</v>
      </c>
      <c r="M274" s="17">
        <v>957</v>
      </c>
      <c r="N274" s="92">
        <v>78</v>
      </c>
      <c r="O274" s="375">
        <v>29.15</v>
      </c>
      <c r="P274" s="22" t="s">
        <v>283</v>
      </c>
    </row>
    <row r="275" spans="1:16" s="19" customFormat="1" ht="12.75" customHeight="1">
      <c r="A275" s="24" t="s">
        <v>586</v>
      </c>
      <c r="B275" s="374">
        <v>1697</v>
      </c>
      <c r="C275" s="17">
        <v>3560</v>
      </c>
      <c r="D275" s="17">
        <v>1725</v>
      </c>
      <c r="E275" s="17">
        <v>1835</v>
      </c>
      <c r="F275" s="17">
        <v>3519</v>
      </c>
      <c r="G275" s="17">
        <v>1700</v>
      </c>
      <c r="H275" s="17">
        <v>1819</v>
      </c>
      <c r="I275" s="17">
        <v>41</v>
      </c>
      <c r="J275" s="17">
        <v>25</v>
      </c>
      <c r="K275" s="17">
        <v>16</v>
      </c>
      <c r="L275" s="92">
        <v>2.07</v>
      </c>
      <c r="M275" s="17">
        <v>1303</v>
      </c>
      <c r="N275" s="92">
        <v>63</v>
      </c>
      <c r="O275" s="375">
        <v>55.55</v>
      </c>
      <c r="P275" s="22" t="s">
        <v>83</v>
      </c>
    </row>
    <row r="276" spans="1:16" s="19" customFormat="1" ht="12.75" customHeight="1">
      <c r="A276" s="24" t="s">
        <v>587</v>
      </c>
      <c r="B276" s="374">
        <v>1866</v>
      </c>
      <c r="C276" s="17">
        <v>3974</v>
      </c>
      <c r="D276" s="17">
        <v>2027</v>
      </c>
      <c r="E276" s="17">
        <v>1947</v>
      </c>
      <c r="F276" s="17">
        <v>3802</v>
      </c>
      <c r="G276" s="17">
        <v>1885</v>
      </c>
      <c r="H276" s="17">
        <v>1917</v>
      </c>
      <c r="I276" s="17">
        <v>172</v>
      </c>
      <c r="J276" s="17">
        <v>142</v>
      </c>
      <c r="K276" s="17">
        <v>30</v>
      </c>
      <c r="L276" s="92">
        <v>2.04</v>
      </c>
      <c r="M276" s="17">
        <v>1482</v>
      </c>
      <c r="N276" s="92">
        <v>70</v>
      </c>
      <c r="O276" s="375">
        <v>54.34</v>
      </c>
      <c r="P276" s="22" t="s">
        <v>377</v>
      </c>
    </row>
    <row r="277" spans="1:16" s="19" customFormat="1" ht="12.75" customHeight="1" thickBot="1">
      <c r="A277" s="378" t="s">
        <v>588</v>
      </c>
      <c r="B277" s="379">
        <v>1945</v>
      </c>
      <c r="C277" s="358">
        <v>4066</v>
      </c>
      <c r="D277" s="358">
        <v>2137</v>
      </c>
      <c r="E277" s="358">
        <v>1929</v>
      </c>
      <c r="F277" s="358">
        <v>3914</v>
      </c>
      <c r="G277" s="358">
        <v>2011</v>
      </c>
      <c r="H277" s="358">
        <v>1903</v>
      </c>
      <c r="I277" s="358">
        <v>152</v>
      </c>
      <c r="J277" s="358">
        <v>126</v>
      </c>
      <c r="K277" s="358">
        <v>26</v>
      </c>
      <c r="L277" s="361">
        <v>2.01</v>
      </c>
      <c r="M277" s="358">
        <v>1264</v>
      </c>
      <c r="N277" s="361">
        <v>106</v>
      </c>
      <c r="O277" s="382">
        <v>36.79</v>
      </c>
      <c r="P277" s="383" t="s">
        <v>378</v>
      </c>
    </row>
    <row r="278" spans="1:16" s="19" customFormat="1" ht="9.75" customHeight="1" thickTop="1">
      <c r="A278" s="23"/>
      <c r="B278" s="18"/>
      <c r="C278" s="18"/>
      <c r="E278" s="20"/>
      <c r="F278" s="26"/>
      <c r="H278" s="20"/>
      <c r="I278" s="26"/>
      <c r="L278" s="21"/>
      <c r="O278" s="21"/>
      <c r="P278" s="22"/>
    </row>
    <row r="279" spans="1:16" s="19" customFormat="1" ht="12" customHeight="1">
      <c r="A279" s="23" t="s">
        <v>1612</v>
      </c>
      <c r="B279" s="18"/>
      <c r="C279" s="18"/>
      <c r="D279" s="18"/>
      <c r="E279" s="24"/>
      <c r="F279" s="25"/>
      <c r="G279" s="18"/>
      <c r="H279" s="24"/>
      <c r="I279" s="26" t="s">
        <v>1415</v>
      </c>
      <c r="L279" s="21"/>
      <c r="O279" s="21"/>
      <c r="P279" s="22"/>
    </row>
    <row r="280" spans="1:16" s="19" customFormat="1" ht="12" customHeight="1">
      <c r="A280" s="1219" t="s">
        <v>305</v>
      </c>
      <c r="B280" s="18"/>
      <c r="C280" s="18"/>
      <c r="D280" s="18"/>
      <c r="E280" s="24"/>
      <c r="F280" s="25"/>
      <c r="G280" s="18"/>
      <c r="H280" s="24"/>
      <c r="I280" s="1220" t="s">
        <v>29</v>
      </c>
      <c r="L280" s="21"/>
      <c r="O280" s="21"/>
      <c r="P280" s="22"/>
    </row>
    <row r="281" spans="1:16" s="19" customFormat="1" ht="12" customHeight="1">
      <c r="A281" s="1219" t="s">
        <v>1048</v>
      </c>
      <c r="B281" s="18"/>
      <c r="C281" s="18"/>
      <c r="D281" s="18"/>
      <c r="E281" s="18"/>
      <c r="F281" s="104"/>
      <c r="G281" s="104"/>
      <c r="H281" s="24"/>
      <c r="I281" s="1220" t="s">
        <v>1049</v>
      </c>
      <c r="L281" s="21"/>
      <c r="O281" s="21"/>
      <c r="P281" s="22"/>
    </row>
    <row r="282" spans="1:16" s="30" customFormat="1" ht="11.25" customHeight="1">
      <c r="A282" s="29" t="s">
        <v>1909</v>
      </c>
      <c r="H282" s="31"/>
      <c r="L282" s="32"/>
      <c r="O282" s="32"/>
      <c r="P282" s="33" t="s">
        <v>1910</v>
      </c>
    </row>
    <row r="283" spans="1:16" s="19" customFormat="1" ht="12" customHeight="1">
      <c r="A283" s="28"/>
      <c r="H283" s="20"/>
      <c r="L283" s="21"/>
      <c r="O283" s="21"/>
      <c r="P283" s="22"/>
    </row>
    <row r="284" spans="1:16" s="95" customFormat="1" ht="21.75" customHeight="1">
      <c r="A284" s="1304" t="s">
        <v>1614</v>
      </c>
      <c r="B284" s="1304"/>
      <c r="C284" s="1304"/>
      <c r="D284" s="1304"/>
      <c r="E284" s="1304"/>
      <c r="F284" s="1304"/>
      <c r="G284" s="1304"/>
      <c r="H284" s="1304"/>
      <c r="I284" s="1313" t="s">
        <v>1615</v>
      </c>
      <c r="J284" s="1313"/>
      <c r="K284" s="1313"/>
      <c r="L284" s="1313"/>
      <c r="M284" s="1313"/>
      <c r="N284" s="1313"/>
      <c r="O284" s="1313"/>
      <c r="P284" s="1313"/>
    </row>
    <row r="285" spans="1:16" ht="12.75" customHeight="1">
      <c r="A285" s="1305"/>
      <c r="B285" s="1305"/>
      <c r="C285" s="1305"/>
      <c r="D285" s="1305"/>
      <c r="E285" s="1305"/>
      <c r="F285" s="1305"/>
      <c r="G285" s="34"/>
      <c r="H285" s="34"/>
      <c r="I285" s="34"/>
      <c r="J285" s="34"/>
      <c r="K285" s="34"/>
      <c r="L285" s="35"/>
      <c r="M285" s="34"/>
      <c r="N285" s="34"/>
      <c r="O285" s="35"/>
      <c r="P285" s="34"/>
    </row>
    <row r="286" spans="1:16" ht="12.75" customHeight="1" thickBot="1">
      <c r="A286" s="36" t="s">
        <v>527</v>
      </c>
      <c r="B286" s="37"/>
      <c r="C286" s="37"/>
      <c r="D286" s="37"/>
      <c r="E286" s="37"/>
      <c r="F286" s="37"/>
      <c r="G286" s="37"/>
      <c r="H286" s="38"/>
      <c r="I286" s="37"/>
      <c r="J286" s="37"/>
      <c r="K286" s="37"/>
      <c r="L286" s="39"/>
      <c r="M286" s="37"/>
      <c r="N286" s="37"/>
      <c r="O286" s="39"/>
      <c r="P286" s="40" t="s">
        <v>33</v>
      </c>
    </row>
    <row r="287" spans="1:16" s="19" customFormat="1" ht="15" customHeight="1" thickTop="1">
      <c r="A287" s="13"/>
      <c r="B287" s="41" t="s">
        <v>1655</v>
      </c>
      <c r="C287" s="1306" t="s">
        <v>1656</v>
      </c>
      <c r="D287" s="1307"/>
      <c r="E287" s="1307"/>
      <c r="F287" s="1307"/>
      <c r="G287" s="1307"/>
      <c r="H287" s="1308"/>
      <c r="I287" s="42" t="s">
        <v>1651</v>
      </c>
      <c r="J287" s="43"/>
      <c r="K287" s="44"/>
      <c r="L287" s="45" t="s">
        <v>1652</v>
      </c>
      <c r="M287" s="13" t="s">
        <v>205</v>
      </c>
      <c r="N287" s="41" t="s">
        <v>1653</v>
      </c>
      <c r="O287" s="46"/>
      <c r="P287" s="22"/>
    </row>
    <row r="288" spans="1:16" s="19" customFormat="1" ht="15" customHeight="1">
      <c r="A288" s="47" t="s">
        <v>139</v>
      </c>
      <c r="B288" s="48"/>
      <c r="C288" s="49" t="s">
        <v>177</v>
      </c>
      <c r="D288" s="50"/>
      <c r="E288" s="51"/>
      <c r="F288" s="1309" t="s">
        <v>309</v>
      </c>
      <c r="G288" s="52"/>
      <c r="H288" s="53"/>
      <c r="I288" s="1309" t="s">
        <v>310</v>
      </c>
      <c r="J288" s="52"/>
      <c r="K288" s="53"/>
      <c r="L288" s="54"/>
      <c r="M288" s="14" t="s">
        <v>1654</v>
      </c>
      <c r="N288" s="55"/>
      <c r="O288" s="1311" t="s">
        <v>200</v>
      </c>
      <c r="P288" s="20" t="s">
        <v>140</v>
      </c>
    </row>
    <row r="289" spans="1:16" s="90" customFormat="1" ht="15" customHeight="1">
      <c r="A289" s="56" t="s">
        <v>201</v>
      </c>
      <c r="B289" s="57" t="s">
        <v>95</v>
      </c>
      <c r="C289" s="58"/>
      <c r="D289" s="59" t="s">
        <v>311</v>
      </c>
      <c r="E289" s="59" t="s">
        <v>312</v>
      </c>
      <c r="F289" s="1310"/>
      <c r="G289" s="60" t="s">
        <v>311</v>
      </c>
      <c r="H289" s="61" t="s">
        <v>312</v>
      </c>
      <c r="I289" s="1310"/>
      <c r="J289" s="60" t="s">
        <v>311</v>
      </c>
      <c r="K289" s="62" t="s">
        <v>312</v>
      </c>
      <c r="L289" s="63" t="s">
        <v>96</v>
      </c>
      <c r="M289" s="15" t="s">
        <v>88</v>
      </c>
      <c r="N289" s="64" t="s">
        <v>97</v>
      </c>
      <c r="O289" s="1312"/>
      <c r="P289" s="65" t="s">
        <v>425</v>
      </c>
    </row>
    <row r="290" spans="1:16" s="100" customFormat="1" ht="15" customHeight="1">
      <c r="A290" s="66"/>
      <c r="B290" s="58" t="s">
        <v>491</v>
      </c>
      <c r="C290" s="58" t="s">
        <v>161</v>
      </c>
      <c r="D290" s="58" t="s">
        <v>167</v>
      </c>
      <c r="E290" s="58" t="s">
        <v>168</v>
      </c>
      <c r="F290" s="107" t="s">
        <v>172</v>
      </c>
      <c r="G290" s="109" t="s">
        <v>167</v>
      </c>
      <c r="H290" s="110" t="s">
        <v>168</v>
      </c>
      <c r="I290" s="107" t="s">
        <v>98</v>
      </c>
      <c r="J290" s="109" t="s">
        <v>167</v>
      </c>
      <c r="K290" s="109" t="s">
        <v>168</v>
      </c>
      <c r="L290" s="63" t="s">
        <v>99</v>
      </c>
      <c r="M290" s="16" t="s">
        <v>387</v>
      </c>
      <c r="N290" s="111" t="s">
        <v>141</v>
      </c>
      <c r="O290" s="115" t="s">
        <v>169</v>
      </c>
      <c r="P290" s="74"/>
    </row>
    <row r="291" spans="1:16" s="90" customFormat="1" ht="22.5" customHeight="1">
      <c r="A291" s="397" t="s">
        <v>538</v>
      </c>
      <c r="B291" s="392">
        <v>37251</v>
      </c>
      <c r="C291" s="393">
        <v>83371</v>
      </c>
      <c r="D291" s="393">
        <v>42183</v>
      </c>
      <c r="E291" s="393">
        <v>41188</v>
      </c>
      <c r="F291" s="393">
        <v>81339</v>
      </c>
      <c r="G291" s="393">
        <v>40827</v>
      </c>
      <c r="H291" s="393">
        <v>40512</v>
      </c>
      <c r="I291" s="393">
        <v>2032</v>
      </c>
      <c r="J291" s="393">
        <v>1356</v>
      </c>
      <c r="K291" s="393">
        <v>676</v>
      </c>
      <c r="L291" s="384">
        <v>2.2380875681189765</v>
      </c>
      <c r="M291" s="393">
        <v>22006</v>
      </c>
      <c r="N291" s="384">
        <v>149.90048284250489</v>
      </c>
      <c r="O291" s="394">
        <v>542.62</v>
      </c>
      <c r="P291" s="398" t="s">
        <v>489</v>
      </c>
    </row>
    <row r="292" spans="1:16" s="90" customFormat="1" ht="22.5" customHeight="1">
      <c r="A292" s="391" t="s">
        <v>589</v>
      </c>
      <c r="B292" s="374">
        <v>15394</v>
      </c>
      <c r="C292" s="17">
        <v>36234</v>
      </c>
      <c r="D292" s="17">
        <v>18057</v>
      </c>
      <c r="E292" s="17">
        <v>18177</v>
      </c>
      <c r="F292" s="17">
        <v>35730</v>
      </c>
      <c r="G292" s="17">
        <v>17811</v>
      </c>
      <c r="H292" s="17">
        <v>17919</v>
      </c>
      <c r="I292" s="17">
        <v>504</v>
      </c>
      <c r="J292" s="17">
        <v>246</v>
      </c>
      <c r="K292" s="17">
        <v>258</v>
      </c>
      <c r="L292" s="92">
        <v>2.353774197739379</v>
      </c>
      <c r="M292" s="400">
        <v>6376</v>
      </c>
      <c r="N292" s="92">
        <v>834.423166744512</v>
      </c>
      <c r="O292" s="375">
        <v>42.82</v>
      </c>
      <c r="P292" s="395" t="s">
        <v>650</v>
      </c>
    </row>
    <row r="293" spans="1:16" s="19" customFormat="1" ht="21.75" customHeight="1">
      <c r="A293" s="24" t="s">
        <v>590</v>
      </c>
      <c r="B293" s="374">
        <v>3559</v>
      </c>
      <c r="C293" s="17">
        <v>7871</v>
      </c>
      <c r="D293" s="17">
        <v>4014</v>
      </c>
      <c r="E293" s="17">
        <v>3857</v>
      </c>
      <c r="F293" s="17">
        <v>7690</v>
      </c>
      <c r="G293" s="17">
        <v>3885</v>
      </c>
      <c r="H293" s="17">
        <v>3805</v>
      </c>
      <c r="I293" s="17">
        <v>181</v>
      </c>
      <c r="J293" s="17">
        <v>129</v>
      </c>
      <c r="K293" s="17">
        <v>52</v>
      </c>
      <c r="L293" s="92">
        <v>2.2115762854734475</v>
      </c>
      <c r="M293" s="400">
        <v>2529</v>
      </c>
      <c r="N293" s="92">
        <v>154.79066022544285</v>
      </c>
      <c r="O293" s="375">
        <v>49.68</v>
      </c>
      <c r="P293" s="22" t="s">
        <v>84</v>
      </c>
    </row>
    <row r="294" spans="1:16" s="19" customFormat="1" ht="21.75" customHeight="1">
      <c r="A294" s="24" t="s">
        <v>591</v>
      </c>
      <c r="B294" s="374">
        <v>1331</v>
      </c>
      <c r="C294" s="17">
        <v>2768</v>
      </c>
      <c r="D294" s="17">
        <v>1482</v>
      </c>
      <c r="E294" s="17">
        <v>1286</v>
      </c>
      <c r="F294" s="17">
        <v>2671</v>
      </c>
      <c r="G294" s="17">
        <v>1396</v>
      </c>
      <c r="H294" s="17">
        <v>1275</v>
      </c>
      <c r="I294" s="17">
        <v>97</v>
      </c>
      <c r="J294" s="17">
        <v>86</v>
      </c>
      <c r="K294" s="17">
        <v>11</v>
      </c>
      <c r="L294" s="92">
        <v>2.079639368895567</v>
      </c>
      <c r="M294" s="400">
        <v>1009</v>
      </c>
      <c r="N294" s="92">
        <v>44.04683377308707</v>
      </c>
      <c r="O294" s="375">
        <v>60.64</v>
      </c>
      <c r="P294" s="22" t="s">
        <v>379</v>
      </c>
    </row>
    <row r="295" spans="1:16" s="19" customFormat="1" ht="21.75" customHeight="1">
      <c r="A295" s="24" t="s">
        <v>592</v>
      </c>
      <c r="B295" s="374">
        <v>1590</v>
      </c>
      <c r="C295" s="17">
        <v>3413</v>
      </c>
      <c r="D295" s="17">
        <v>1712</v>
      </c>
      <c r="E295" s="17">
        <v>1701</v>
      </c>
      <c r="F295" s="17">
        <v>3357</v>
      </c>
      <c r="G295" s="17">
        <v>1683</v>
      </c>
      <c r="H295" s="17">
        <v>1674</v>
      </c>
      <c r="I295" s="17">
        <v>56</v>
      </c>
      <c r="J295" s="17">
        <v>29</v>
      </c>
      <c r="K295" s="17">
        <v>27</v>
      </c>
      <c r="L295" s="92">
        <v>2.1465408805031445</v>
      </c>
      <c r="M295" s="400">
        <v>1288</v>
      </c>
      <c r="N295" s="92">
        <v>54.35556994818653</v>
      </c>
      <c r="O295" s="375">
        <v>61.76</v>
      </c>
      <c r="P295" s="22" t="s">
        <v>380</v>
      </c>
    </row>
    <row r="296" spans="1:16" s="19" customFormat="1" ht="21.75" customHeight="1">
      <c r="A296" s="24" t="s">
        <v>593</v>
      </c>
      <c r="B296" s="374">
        <v>1717</v>
      </c>
      <c r="C296" s="17">
        <v>3524</v>
      </c>
      <c r="D296" s="17">
        <v>1711</v>
      </c>
      <c r="E296" s="17">
        <v>1813</v>
      </c>
      <c r="F296" s="17">
        <v>3466</v>
      </c>
      <c r="G296" s="17">
        <v>1691</v>
      </c>
      <c r="H296" s="17">
        <v>1775</v>
      </c>
      <c r="I296" s="17">
        <v>58</v>
      </c>
      <c r="J296" s="17">
        <v>20</v>
      </c>
      <c r="K296" s="17">
        <v>38</v>
      </c>
      <c r="L296" s="92">
        <v>2.052417006406523</v>
      </c>
      <c r="M296" s="400">
        <v>1408</v>
      </c>
      <c r="N296" s="92">
        <v>59.70714900947459</v>
      </c>
      <c r="O296" s="375">
        <v>58.05</v>
      </c>
      <c r="P296" s="22" t="s">
        <v>381</v>
      </c>
    </row>
    <row r="297" spans="1:16" s="19" customFormat="1" ht="21.75" customHeight="1">
      <c r="A297" s="24" t="s">
        <v>594</v>
      </c>
      <c r="B297" s="374">
        <v>962</v>
      </c>
      <c r="C297" s="17">
        <v>1880</v>
      </c>
      <c r="D297" s="17">
        <v>937</v>
      </c>
      <c r="E297" s="17">
        <v>943</v>
      </c>
      <c r="F297" s="17">
        <v>1868</v>
      </c>
      <c r="G297" s="17">
        <v>928</v>
      </c>
      <c r="H297" s="17">
        <v>940</v>
      </c>
      <c r="I297" s="17">
        <v>12</v>
      </c>
      <c r="J297" s="17">
        <v>9</v>
      </c>
      <c r="K297" s="17">
        <v>3</v>
      </c>
      <c r="L297" s="92">
        <v>1.9542619542619544</v>
      </c>
      <c r="M297" s="400">
        <v>737</v>
      </c>
      <c r="N297" s="92">
        <v>52.23713646532439</v>
      </c>
      <c r="O297" s="375">
        <v>35.76</v>
      </c>
      <c r="P297" s="22" t="s">
        <v>382</v>
      </c>
    </row>
    <row r="298" spans="1:16" s="19" customFormat="1" ht="21.75" customHeight="1">
      <c r="A298" s="24" t="s">
        <v>595</v>
      </c>
      <c r="B298" s="374">
        <v>1278</v>
      </c>
      <c r="C298" s="17">
        <v>2794</v>
      </c>
      <c r="D298" s="17">
        <v>1463</v>
      </c>
      <c r="E298" s="17">
        <v>1331</v>
      </c>
      <c r="F298" s="17">
        <v>2692</v>
      </c>
      <c r="G298" s="17">
        <v>1384</v>
      </c>
      <c r="H298" s="17">
        <v>1308</v>
      </c>
      <c r="I298" s="17">
        <v>102</v>
      </c>
      <c r="J298" s="17">
        <v>79</v>
      </c>
      <c r="K298" s="17">
        <v>23</v>
      </c>
      <c r="L298" s="92">
        <v>2.1862284820031297</v>
      </c>
      <c r="M298" s="400">
        <v>899</v>
      </c>
      <c r="N298" s="92">
        <v>102.7088897367417</v>
      </c>
      <c r="O298" s="375">
        <v>26.21</v>
      </c>
      <c r="P298" s="22" t="s">
        <v>383</v>
      </c>
    </row>
    <row r="299" spans="1:16" s="19" customFormat="1" ht="21.75" customHeight="1">
      <c r="A299" s="24" t="s">
        <v>596</v>
      </c>
      <c r="B299" s="374">
        <v>3436</v>
      </c>
      <c r="C299" s="17">
        <v>7378</v>
      </c>
      <c r="D299" s="17">
        <v>3644</v>
      </c>
      <c r="E299" s="17">
        <v>3734</v>
      </c>
      <c r="F299" s="17">
        <v>7213</v>
      </c>
      <c r="G299" s="17">
        <v>3552</v>
      </c>
      <c r="H299" s="17">
        <v>3661</v>
      </c>
      <c r="I299" s="17">
        <v>165</v>
      </c>
      <c r="J299" s="17">
        <v>92</v>
      </c>
      <c r="K299" s="17">
        <v>73</v>
      </c>
      <c r="L299" s="92">
        <v>2.147264260768335</v>
      </c>
      <c r="M299" s="400">
        <v>1920</v>
      </c>
      <c r="N299" s="92">
        <v>120.73987278205557</v>
      </c>
      <c r="O299" s="375">
        <v>59.74</v>
      </c>
      <c r="P299" s="22" t="s">
        <v>384</v>
      </c>
    </row>
    <row r="300" spans="1:16" s="19" customFormat="1" ht="21.75" customHeight="1">
      <c r="A300" s="24" t="s">
        <v>597</v>
      </c>
      <c r="B300" s="374">
        <v>1324</v>
      </c>
      <c r="C300" s="17">
        <v>2803</v>
      </c>
      <c r="D300" s="17">
        <v>1446</v>
      </c>
      <c r="E300" s="17">
        <v>1357</v>
      </c>
      <c r="F300" s="17">
        <v>2702</v>
      </c>
      <c r="G300" s="17">
        <v>1365</v>
      </c>
      <c r="H300" s="17">
        <v>1337</v>
      </c>
      <c r="I300" s="17">
        <v>101</v>
      </c>
      <c r="J300" s="17">
        <v>81</v>
      </c>
      <c r="K300" s="17">
        <v>20</v>
      </c>
      <c r="L300" s="92">
        <v>2.117069486404834</v>
      </c>
      <c r="M300" s="400">
        <v>986</v>
      </c>
      <c r="N300" s="92">
        <v>76.84869169510809</v>
      </c>
      <c r="O300" s="375">
        <v>35.16</v>
      </c>
      <c r="P300" s="22" t="s">
        <v>385</v>
      </c>
    </row>
    <row r="301" spans="1:16" s="19" customFormat="1" ht="21.75" customHeight="1">
      <c r="A301" s="24" t="s">
        <v>598</v>
      </c>
      <c r="B301" s="374">
        <v>2330</v>
      </c>
      <c r="C301" s="17">
        <v>5285</v>
      </c>
      <c r="D301" s="17">
        <v>2793</v>
      </c>
      <c r="E301" s="17">
        <v>2492</v>
      </c>
      <c r="F301" s="17">
        <v>4964</v>
      </c>
      <c r="G301" s="17">
        <v>2529</v>
      </c>
      <c r="H301" s="17">
        <v>2435</v>
      </c>
      <c r="I301" s="17">
        <v>321</v>
      </c>
      <c r="J301" s="17">
        <v>264</v>
      </c>
      <c r="K301" s="17">
        <v>57</v>
      </c>
      <c r="L301" s="92">
        <v>2.2682403433476397</v>
      </c>
      <c r="M301" s="400">
        <v>1795</v>
      </c>
      <c r="N301" s="92">
        <v>110.80357142857143</v>
      </c>
      <c r="O301" s="375">
        <v>44.8</v>
      </c>
      <c r="P301" s="22" t="s">
        <v>386</v>
      </c>
    </row>
    <row r="302" spans="1:16" s="19" customFormat="1" ht="21.75" customHeight="1">
      <c r="A302" s="24" t="s">
        <v>599</v>
      </c>
      <c r="B302" s="374">
        <v>1959</v>
      </c>
      <c r="C302" s="17">
        <v>4195</v>
      </c>
      <c r="D302" s="17">
        <v>2156</v>
      </c>
      <c r="E302" s="17">
        <v>2039</v>
      </c>
      <c r="F302" s="17">
        <v>3975</v>
      </c>
      <c r="G302" s="17">
        <v>2002</v>
      </c>
      <c r="H302" s="17">
        <v>1973</v>
      </c>
      <c r="I302" s="17">
        <v>220</v>
      </c>
      <c r="J302" s="17">
        <v>154</v>
      </c>
      <c r="K302" s="17">
        <v>66</v>
      </c>
      <c r="L302" s="92">
        <v>2.1413986727922407</v>
      </c>
      <c r="M302" s="400">
        <v>1420</v>
      </c>
      <c r="N302" s="92">
        <v>111.2510495382032</v>
      </c>
      <c r="O302" s="375">
        <v>35.73</v>
      </c>
      <c r="P302" s="22" t="s">
        <v>85</v>
      </c>
    </row>
    <row r="303" spans="1:16" s="19" customFormat="1" ht="21.75" customHeight="1">
      <c r="A303" s="24" t="s">
        <v>600</v>
      </c>
      <c r="B303" s="374">
        <v>2371</v>
      </c>
      <c r="C303" s="17">
        <v>5226</v>
      </c>
      <c r="D303" s="17">
        <v>2768</v>
      </c>
      <c r="E303" s="17">
        <v>2458</v>
      </c>
      <c r="F303" s="17">
        <v>5011</v>
      </c>
      <c r="G303" s="17">
        <v>2601</v>
      </c>
      <c r="H303" s="17">
        <v>2410</v>
      </c>
      <c r="I303" s="17">
        <v>215</v>
      </c>
      <c r="J303" s="17">
        <v>167</v>
      </c>
      <c r="K303" s="17">
        <v>48</v>
      </c>
      <c r="L303" s="92">
        <v>2.2041332770982707</v>
      </c>
      <c r="M303" s="400">
        <v>1639</v>
      </c>
      <c r="N303" s="92">
        <v>155.2354399008674</v>
      </c>
      <c r="O303" s="375">
        <v>32.28</v>
      </c>
      <c r="P303" s="22" t="s">
        <v>86</v>
      </c>
    </row>
    <row r="304" spans="1:16" s="19" customFormat="1" ht="21.75" customHeight="1">
      <c r="A304" s="373" t="s">
        <v>539</v>
      </c>
      <c r="B304" s="374">
        <v>30617</v>
      </c>
      <c r="C304" s="17">
        <v>65157</v>
      </c>
      <c r="D304" s="17">
        <v>33154</v>
      </c>
      <c r="E304" s="17">
        <v>32003</v>
      </c>
      <c r="F304" s="17">
        <v>63900</v>
      </c>
      <c r="G304" s="17">
        <v>32260</v>
      </c>
      <c r="H304" s="17">
        <v>31640</v>
      </c>
      <c r="I304" s="17">
        <v>1257</v>
      </c>
      <c r="J304" s="17">
        <v>894</v>
      </c>
      <c r="K304" s="17">
        <v>363</v>
      </c>
      <c r="L304" s="92">
        <v>2.09</v>
      </c>
      <c r="M304" s="17">
        <v>16868</v>
      </c>
      <c r="N304" s="92">
        <v>126.253681599</v>
      </c>
      <c r="O304" s="375">
        <v>515.78</v>
      </c>
      <c r="P304" s="376" t="s">
        <v>87</v>
      </c>
    </row>
    <row r="305" spans="1:16" s="19" customFormat="1" ht="21.75" customHeight="1">
      <c r="A305" s="24" t="s">
        <v>641</v>
      </c>
      <c r="B305" s="374">
        <v>12629</v>
      </c>
      <c r="C305" s="17">
        <v>29519</v>
      </c>
      <c r="D305" s="17">
        <v>14887</v>
      </c>
      <c r="E305" s="17">
        <v>14632</v>
      </c>
      <c r="F305" s="17">
        <v>29151</v>
      </c>
      <c r="G305" s="17">
        <v>14700</v>
      </c>
      <c r="H305" s="17">
        <v>14451</v>
      </c>
      <c r="I305" s="17">
        <v>368</v>
      </c>
      <c r="J305" s="17">
        <v>187</v>
      </c>
      <c r="K305" s="17">
        <v>181</v>
      </c>
      <c r="L305" s="92">
        <v>2.31</v>
      </c>
      <c r="M305" s="17">
        <v>5192</v>
      </c>
      <c r="N305" s="92">
        <v>336.974885844</v>
      </c>
      <c r="O305" s="375">
        <v>87.6</v>
      </c>
      <c r="P305" s="22" t="s">
        <v>662</v>
      </c>
    </row>
    <row r="306" spans="1:16" s="19" customFormat="1" ht="21.75" customHeight="1">
      <c r="A306" s="24" t="s">
        <v>642</v>
      </c>
      <c r="B306" s="374">
        <v>4817</v>
      </c>
      <c r="C306" s="17">
        <v>9426</v>
      </c>
      <c r="D306" s="17">
        <v>4772</v>
      </c>
      <c r="E306" s="17">
        <v>4654</v>
      </c>
      <c r="F306" s="17">
        <v>9265</v>
      </c>
      <c r="G306" s="17">
        <v>4656</v>
      </c>
      <c r="H306" s="17">
        <v>4609</v>
      </c>
      <c r="I306" s="17">
        <v>161</v>
      </c>
      <c r="J306" s="17">
        <v>116</v>
      </c>
      <c r="K306" s="17">
        <v>45</v>
      </c>
      <c r="L306" s="92">
        <v>1.92</v>
      </c>
      <c r="M306" s="17">
        <v>2716</v>
      </c>
      <c r="N306" s="92">
        <v>103.151674326</v>
      </c>
      <c r="O306" s="375">
        <v>91.38</v>
      </c>
      <c r="P306" s="22" t="s">
        <v>663</v>
      </c>
    </row>
    <row r="307" spans="1:16" s="19" customFormat="1" ht="21.75" customHeight="1">
      <c r="A307" s="24" t="s">
        <v>643</v>
      </c>
      <c r="B307" s="374">
        <v>1360</v>
      </c>
      <c r="C307" s="17">
        <v>2725</v>
      </c>
      <c r="D307" s="17">
        <v>1369</v>
      </c>
      <c r="E307" s="17">
        <v>1356</v>
      </c>
      <c r="F307" s="17">
        <v>2609</v>
      </c>
      <c r="G307" s="17">
        <v>1268</v>
      </c>
      <c r="H307" s="17">
        <v>1341</v>
      </c>
      <c r="I307" s="17">
        <v>116</v>
      </c>
      <c r="J307" s="17">
        <v>101</v>
      </c>
      <c r="K307" s="17">
        <v>15</v>
      </c>
      <c r="L307" s="92">
        <v>1.92</v>
      </c>
      <c r="M307" s="17">
        <v>925</v>
      </c>
      <c r="N307" s="92">
        <v>97.9863358504</v>
      </c>
      <c r="O307" s="375">
        <v>27.81</v>
      </c>
      <c r="P307" s="22" t="s">
        <v>664</v>
      </c>
    </row>
    <row r="308" spans="1:16" s="19" customFormat="1" ht="21.75" customHeight="1">
      <c r="A308" s="24" t="s">
        <v>280</v>
      </c>
      <c r="B308" s="374">
        <v>2393</v>
      </c>
      <c r="C308" s="17">
        <v>4659</v>
      </c>
      <c r="D308" s="17">
        <v>2428</v>
      </c>
      <c r="E308" s="17">
        <v>2231</v>
      </c>
      <c r="F308" s="17">
        <v>4603</v>
      </c>
      <c r="G308" s="17">
        <v>2399</v>
      </c>
      <c r="H308" s="17">
        <v>2204</v>
      </c>
      <c r="I308" s="17">
        <v>56</v>
      </c>
      <c r="J308" s="17">
        <v>29</v>
      </c>
      <c r="K308" s="17">
        <v>27</v>
      </c>
      <c r="L308" s="92">
        <v>1.92</v>
      </c>
      <c r="M308" s="17">
        <v>1472</v>
      </c>
      <c r="N308" s="92">
        <v>76.7671774592</v>
      </c>
      <c r="O308" s="375">
        <v>60.69</v>
      </c>
      <c r="P308" s="22" t="s">
        <v>74</v>
      </c>
    </row>
    <row r="309" spans="1:16" s="19" customFormat="1" ht="21.75" customHeight="1">
      <c r="A309" s="24" t="s">
        <v>644</v>
      </c>
      <c r="B309" s="374">
        <v>2978</v>
      </c>
      <c r="C309" s="17">
        <v>6058</v>
      </c>
      <c r="D309" s="17">
        <v>3276</v>
      </c>
      <c r="E309" s="17">
        <v>2782</v>
      </c>
      <c r="F309" s="17">
        <v>5683</v>
      </c>
      <c r="G309" s="17">
        <v>2932</v>
      </c>
      <c r="H309" s="17">
        <v>2751</v>
      </c>
      <c r="I309" s="17">
        <v>375</v>
      </c>
      <c r="J309" s="17">
        <v>344</v>
      </c>
      <c r="K309" s="17">
        <v>31</v>
      </c>
      <c r="L309" s="92">
        <v>1.91</v>
      </c>
      <c r="M309" s="17">
        <v>1931</v>
      </c>
      <c r="N309" s="92">
        <v>114.345035862</v>
      </c>
      <c r="O309" s="375">
        <v>52.98</v>
      </c>
      <c r="P309" s="22" t="s">
        <v>475</v>
      </c>
    </row>
    <row r="310" spans="1:16" s="19" customFormat="1" ht="21.75" customHeight="1">
      <c r="A310" s="24" t="s">
        <v>645</v>
      </c>
      <c r="B310" s="374">
        <v>2866</v>
      </c>
      <c r="C310" s="17">
        <v>5666</v>
      </c>
      <c r="D310" s="17">
        <v>2817</v>
      </c>
      <c r="E310" s="17">
        <v>2849</v>
      </c>
      <c r="F310" s="17">
        <v>5557</v>
      </c>
      <c r="G310" s="17">
        <v>2738</v>
      </c>
      <c r="H310" s="17">
        <v>2819</v>
      </c>
      <c r="I310" s="17">
        <v>109</v>
      </c>
      <c r="J310" s="17">
        <v>79</v>
      </c>
      <c r="K310" s="17">
        <v>30</v>
      </c>
      <c r="L310" s="92">
        <v>1.94</v>
      </c>
      <c r="M310" s="17">
        <v>2058</v>
      </c>
      <c r="N310" s="92">
        <v>81.6426512968</v>
      </c>
      <c r="O310" s="375">
        <v>69.4</v>
      </c>
      <c r="P310" s="22" t="s">
        <v>665</v>
      </c>
    </row>
    <row r="311" spans="1:16" s="19" customFormat="1" ht="21.75" customHeight="1">
      <c r="A311" s="24" t="s">
        <v>646</v>
      </c>
      <c r="B311" s="374">
        <v>2344</v>
      </c>
      <c r="C311" s="17">
        <v>4685</v>
      </c>
      <c r="D311" s="17">
        <v>2376</v>
      </c>
      <c r="E311" s="17">
        <v>2309</v>
      </c>
      <c r="F311" s="17">
        <v>4643</v>
      </c>
      <c r="G311" s="17">
        <v>2350</v>
      </c>
      <c r="H311" s="17">
        <v>2293</v>
      </c>
      <c r="I311" s="17">
        <v>42</v>
      </c>
      <c r="J311" s="17">
        <v>26</v>
      </c>
      <c r="K311" s="17">
        <v>16</v>
      </c>
      <c r="L311" s="92">
        <v>1.98</v>
      </c>
      <c r="M311" s="17">
        <v>1629</v>
      </c>
      <c r="N311" s="92">
        <v>61.2098249281</v>
      </c>
      <c r="O311" s="375">
        <v>76.54</v>
      </c>
      <c r="P311" s="22" t="s">
        <v>476</v>
      </c>
    </row>
    <row r="312" spans="1:16" s="116" customFormat="1" ht="21.75" customHeight="1" thickBot="1">
      <c r="A312" s="401" t="s">
        <v>647</v>
      </c>
      <c r="B312" s="379">
        <v>1230</v>
      </c>
      <c r="C312" s="358">
        <v>2419</v>
      </c>
      <c r="D312" s="358">
        <v>1229</v>
      </c>
      <c r="E312" s="358">
        <v>1190</v>
      </c>
      <c r="F312" s="358">
        <v>2389</v>
      </c>
      <c r="G312" s="358">
        <v>1217</v>
      </c>
      <c r="H312" s="358">
        <v>1172</v>
      </c>
      <c r="I312" s="358">
        <v>30</v>
      </c>
      <c r="J312" s="358">
        <v>12</v>
      </c>
      <c r="K312" s="358">
        <v>18</v>
      </c>
      <c r="L312" s="361">
        <v>1.94</v>
      </c>
      <c r="M312" s="358">
        <v>945</v>
      </c>
      <c r="N312" s="361">
        <v>48.7406810396</v>
      </c>
      <c r="O312" s="382">
        <v>49.63</v>
      </c>
      <c r="P312" s="383" t="s">
        <v>1618</v>
      </c>
    </row>
    <row r="313" spans="1:16" s="19" customFormat="1" ht="9.75" customHeight="1" thickTop="1">
      <c r="A313" s="24"/>
      <c r="H313" s="20"/>
      <c r="L313" s="21"/>
      <c r="O313" s="21"/>
      <c r="P313" s="22"/>
    </row>
    <row r="314" spans="1:16" s="19" customFormat="1" ht="12" customHeight="1">
      <c r="A314" s="23" t="s">
        <v>1612</v>
      </c>
      <c r="H314" s="20"/>
      <c r="I314" s="1220" t="s">
        <v>1460</v>
      </c>
      <c r="L314" s="21"/>
      <c r="O314" s="21"/>
      <c r="P314" s="22"/>
    </row>
    <row r="315" spans="1:16" s="19" customFormat="1" ht="12" customHeight="1">
      <c r="A315" s="1219" t="s">
        <v>305</v>
      </c>
      <c r="B315" s="18"/>
      <c r="E315" s="20"/>
      <c r="F315" s="26"/>
      <c r="H315" s="20"/>
      <c r="I315" s="26" t="s">
        <v>1461</v>
      </c>
      <c r="L315" s="21"/>
      <c r="O315" s="21"/>
      <c r="P315" s="22"/>
    </row>
    <row r="316" spans="1:16" s="19" customFormat="1" ht="12" customHeight="1">
      <c r="A316" s="1219" t="s">
        <v>1048</v>
      </c>
      <c r="B316" s="18"/>
      <c r="F316" s="28"/>
      <c r="G316" s="28"/>
      <c r="H316" s="20"/>
      <c r="I316" s="28"/>
      <c r="L316" s="21"/>
      <c r="O316" s="21"/>
      <c r="P316" s="22"/>
    </row>
    <row r="317" ht="12"/>
    <row r="318" ht="12"/>
  </sheetData>
  <sheetProtection/>
  <mergeCells count="49">
    <mergeCell ref="A3:H3"/>
    <mergeCell ref="A4:F4"/>
    <mergeCell ref="C6:H6"/>
    <mergeCell ref="F7:F8"/>
    <mergeCell ref="I7:I8"/>
    <mergeCell ref="O7:O8"/>
    <mergeCell ref="I3:P3"/>
    <mergeCell ref="A53:H53"/>
    <mergeCell ref="A54:F54"/>
    <mergeCell ref="C56:H56"/>
    <mergeCell ref="F57:F58"/>
    <mergeCell ref="I57:I58"/>
    <mergeCell ref="O57:O58"/>
    <mergeCell ref="I53:P53"/>
    <mergeCell ref="A96:H96"/>
    <mergeCell ref="A97:F97"/>
    <mergeCell ref="C99:H99"/>
    <mergeCell ref="F100:F101"/>
    <mergeCell ref="I100:I101"/>
    <mergeCell ref="O100:O101"/>
    <mergeCell ref="I96:P96"/>
    <mergeCell ref="A140:H140"/>
    <mergeCell ref="A141:F141"/>
    <mergeCell ref="C143:H143"/>
    <mergeCell ref="F144:F145"/>
    <mergeCell ref="I144:I145"/>
    <mergeCell ref="O144:O145"/>
    <mergeCell ref="I140:P140"/>
    <mergeCell ref="A186:H186"/>
    <mergeCell ref="A187:F187"/>
    <mergeCell ref="C189:H189"/>
    <mergeCell ref="F190:F191"/>
    <mergeCell ref="I190:I191"/>
    <mergeCell ref="O190:O191"/>
    <mergeCell ref="I186:P186"/>
    <mergeCell ref="A234:H234"/>
    <mergeCell ref="A235:F235"/>
    <mergeCell ref="C237:H237"/>
    <mergeCell ref="F238:F239"/>
    <mergeCell ref="I238:I239"/>
    <mergeCell ref="O238:O239"/>
    <mergeCell ref="I234:P234"/>
    <mergeCell ref="A284:H284"/>
    <mergeCell ref="A285:F285"/>
    <mergeCell ref="C287:H287"/>
    <mergeCell ref="F288:F289"/>
    <mergeCell ref="I288:I289"/>
    <mergeCell ref="O288:O289"/>
    <mergeCell ref="I284:P284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rowBreaks count="6" manualBreakCount="6">
    <brk id="50" max="255" man="1"/>
    <brk id="93" max="255" man="1"/>
    <brk id="137" max="255" man="1"/>
    <brk id="183" max="255" man="1"/>
    <brk id="231" max="255" man="1"/>
    <brk id="281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96"/>
  <sheetViews>
    <sheetView view="pageBreakPreview" zoomScaleNormal="115" zoomScaleSheetLayoutView="100" zoomScalePageLayoutView="0" workbookViewId="0" topLeftCell="A64">
      <selection activeCell="N102" sqref="N102"/>
    </sheetView>
  </sheetViews>
  <sheetFormatPr defaultColWidth="7.99609375" defaultRowHeight="13.5"/>
  <cols>
    <col min="1" max="1" width="6.99609375" style="2" customWidth="1"/>
    <col min="2" max="2" width="5.99609375" style="133" customWidth="1"/>
    <col min="3" max="3" width="4.21484375" style="133" customWidth="1"/>
    <col min="4" max="4" width="5.88671875" style="133" customWidth="1"/>
    <col min="5" max="5" width="4.21484375" style="133" customWidth="1"/>
    <col min="6" max="6" width="5.77734375" style="133" customWidth="1"/>
    <col min="7" max="7" width="4.21484375" style="133" customWidth="1"/>
    <col min="8" max="8" width="5.88671875" style="133" customWidth="1"/>
    <col min="9" max="9" width="4.21484375" style="133" customWidth="1"/>
    <col min="10" max="10" width="5.88671875" style="133" customWidth="1"/>
    <col min="11" max="11" width="4.21484375" style="133" customWidth="1"/>
    <col min="12" max="12" width="5.88671875" style="133" customWidth="1"/>
    <col min="13" max="13" width="4.21484375" style="133" customWidth="1"/>
    <col min="14" max="14" width="5.88671875" style="133" customWidth="1"/>
    <col min="15" max="15" width="4.21484375" style="133" customWidth="1"/>
    <col min="16" max="16" width="5.88671875" style="133" customWidth="1"/>
    <col min="17" max="17" width="4.21484375" style="133" customWidth="1"/>
    <col min="18" max="18" width="5.88671875" style="133" customWidth="1"/>
    <col min="19" max="19" width="4.21484375" style="133" customWidth="1"/>
    <col min="20" max="20" width="5.88671875" style="133" customWidth="1"/>
    <col min="21" max="21" width="4.21484375" style="133" customWidth="1"/>
    <col min="22" max="22" width="5.88671875" style="133" customWidth="1"/>
    <col min="23" max="23" width="4.21484375" style="133" customWidth="1"/>
    <col min="24" max="24" width="5.88671875" style="133" customWidth="1"/>
    <col min="25" max="25" width="4.21484375" style="405" customWidth="1"/>
    <col min="26" max="26" width="6.99609375" style="234" customWidth="1"/>
    <col min="27" max="16384" width="7.99609375" style="2" customWidth="1"/>
  </cols>
  <sheetData>
    <row r="1" spans="1:26" s="404" customFormat="1" ht="11.25" customHeight="1">
      <c r="A1" s="121" t="s">
        <v>1259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3"/>
      <c r="Z1" s="1038" t="s">
        <v>1469</v>
      </c>
    </row>
    <row r="2" spans="1:26" ht="12" customHeight="1">
      <c r="A2" s="126"/>
      <c r="Z2" s="129"/>
    </row>
    <row r="3" spans="1:26" s="131" customFormat="1" ht="21.75" customHeight="1">
      <c r="A3" s="1276" t="s">
        <v>1659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 t="s">
        <v>1660</v>
      </c>
      <c r="O3" s="1276"/>
      <c r="P3" s="1276"/>
      <c r="Q3" s="1276"/>
      <c r="R3" s="1276"/>
      <c r="S3" s="1276"/>
      <c r="T3" s="1276"/>
      <c r="U3" s="1276"/>
      <c r="V3" s="1276"/>
      <c r="W3" s="1276"/>
      <c r="X3" s="1276"/>
      <c r="Y3" s="1276"/>
      <c r="Z3" s="1276"/>
    </row>
    <row r="4" spans="1:26" s="3" customFormat="1" ht="12.75" customHeight="1">
      <c r="A4" s="233"/>
      <c r="B4" s="1332"/>
      <c r="C4" s="1332"/>
      <c r="D4" s="1332"/>
      <c r="E4" s="1332"/>
      <c r="F4" s="1332"/>
      <c r="G4" s="1332"/>
      <c r="H4" s="1332"/>
      <c r="I4" s="1332"/>
      <c r="J4" s="1332"/>
      <c r="K4" s="1332"/>
      <c r="L4" s="1332"/>
      <c r="M4" s="1332"/>
      <c r="N4" s="1332"/>
      <c r="O4" s="1332"/>
      <c r="P4" s="1332"/>
      <c r="Q4" s="1332"/>
      <c r="R4" s="1332"/>
      <c r="S4" s="1332"/>
      <c r="T4" s="1332"/>
      <c r="U4" s="1332"/>
      <c r="V4" s="1332"/>
      <c r="W4" s="1332"/>
      <c r="X4" s="1332"/>
      <c r="Y4" s="1332"/>
      <c r="Z4" s="246"/>
    </row>
    <row r="5" spans="1:26" ht="12.75" customHeight="1" thickBot="1">
      <c r="A5" s="406" t="s">
        <v>540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407"/>
      <c r="Z5" s="139" t="s">
        <v>294</v>
      </c>
    </row>
    <row r="6" spans="1:26" s="409" customFormat="1" ht="15" customHeight="1" thickTop="1">
      <c r="A6" s="408"/>
      <c r="B6" s="1329">
        <v>2007</v>
      </c>
      <c r="C6" s="1330"/>
      <c r="D6" s="1330"/>
      <c r="E6" s="1330"/>
      <c r="F6" s="1330"/>
      <c r="G6" s="1331"/>
      <c r="H6" s="1329">
        <v>2008</v>
      </c>
      <c r="I6" s="1330"/>
      <c r="J6" s="1330"/>
      <c r="K6" s="1330"/>
      <c r="L6" s="1330"/>
      <c r="M6" s="1331"/>
      <c r="N6" s="1324">
        <v>2009</v>
      </c>
      <c r="O6" s="1324"/>
      <c r="P6" s="1324"/>
      <c r="Q6" s="1324"/>
      <c r="R6" s="1324"/>
      <c r="S6" s="1324"/>
      <c r="T6" s="1324">
        <v>2010</v>
      </c>
      <c r="U6" s="1324"/>
      <c r="V6" s="1324"/>
      <c r="W6" s="1324"/>
      <c r="X6" s="1324"/>
      <c r="Y6" s="1324"/>
      <c r="Z6" s="1333" t="s">
        <v>1054</v>
      </c>
    </row>
    <row r="7" spans="1:26" s="409" customFormat="1" ht="15" customHeight="1">
      <c r="A7" s="410"/>
      <c r="B7" s="1325" t="s">
        <v>678</v>
      </c>
      <c r="C7" s="1326"/>
      <c r="D7" s="1325" t="s">
        <v>1050</v>
      </c>
      <c r="E7" s="1327"/>
      <c r="F7" s="1328" t="s">
        <v>1051</v>
      </c>
      <c r="G7" s="1326"/>
      <c r="H7" s="1325" t="s">
        <v>678</v>
      </c>
      <c r="I7" s="1326"/>
      <c r="J7" s="1325" t="s">
        <v>1050</v>
      </c>
      <c r="K7" s="1327"/>
      <c r="L7" s="1328" t="s">
        <v>1051</v>
      </c>
      <c r="M7" s="1326"/>
      <c r="N7" s="1325" t="s">
        <v>678</v>
      </c>
      <c r="O7" s="1326"/>
      <c r="P7" s="1325" t="s">
        <v>1050</v>
      </c>
      <c r="Q7" s="1327"/>
      <c r="R7" s="1328" t="s">
        <v>1051</v>
      </c>
      <c r="S7" s="1326"/>
      <c r="T7" s="1325" t="s">
        <v>678</v>
      </c>
      <c r="U7" s="1326"/>
      <c r="V7" s="1325" t="s">
        <v>1050</v>
      </c>
      <c r="W7" s="1327"/>
      <c r="X7" s="1328" t="s">
        <v>1051</v>
      </c>
      <c r="Y7" s="1326"/>
      <c r="Z7" s="1334"/>
    </row>
    <row r="8" spans="1:26" s="409" customFormat="1" ht="15" customHeight="1">
      <c r="A8" s="411" t="s">
        <v>1055</v>
      </c>
      <c r="B8" s="1321" t="s">
        <v>1343</v>
      </c>
      <c r="C8" s="1322"/>
      <c r="D8" s="1321" t="s">
        <v>1344</v>
      </c>
      <c r="E8" s="1322"/>
      <c r="F8" s="1323" t="s">
        <v>1345</v>
      </c>
      <c r="G8" s="1322"/>
      <c r="H8" s="1321" t="s">
        <v>1343</v>
      </c>
      <c r="I8" s="1322"/>
      <c r="J8" s="1321" t="s">
        <v>1344</v>
      </c>
      <c r="K8" s="1322"/>
      <c r="L8" s="1323" t="s">
        <v>1345</v>
      </c>
      <c r="M8" s="1322"/>
      <c r="N8" s="1321" t="s">
        <v>1343</v>
      </c>
      <c r="O8" s="1322"/>
      <c r="P8" s="1321" t="s">
        <v>1344</v>
      </c>
      <c r="Q8" s="1322"/>
      <c r="R8" s="1323" t="s">
        <v>1345</v>
      </c>
      <c r="S8" s="1322"/>
      <c r="T8" s="1321" t="s">
        <v>1343</v>
      </c>
      <c r="U8" s="1322"/>
      <c r="V8" s="1321" t="s">
        <v>1344</v>
      </c>
      <c r="W8" s="1322"/>
      <c r="X8" s="1323" t="s">
        <v>1345</v>
      </c>
      <c r="Y8" s="1322"/>
      <c r="Z8" s="1334"/>
    </row>
    <row r="9" spans="1:26" s="409" customFormat="1" ht="15" customHeight="1">
      <c r="A9" s="411"/>
      <c r="B9" s="412" t="s">
        <v>174</v>
      </c>
      <c r="C9" s="412" t="s">
        <v>324</v>
      </c>
      <c r="D9" s="412" t="s">
        <v>174</v>
      </c>
      <c r="E9" s="412" t="s">
        <v>324</v>
      </c>
      <c r="F9" s="412" t="s">
        <v>174</v>
      </c>
      <c r="G9" s="412" t="s">
        <v>324</v>
      </c>
      <c r="H9" s="412" t="s">
        <v>174</v>
      </c>
      <c r="I9" s="412" t="s">
        <v>324</v>
      </c>
      <c r="J9" s="412" t="s">
        <v>174</v>
      </c>
      <c r="K9" s="412" t="s">
        <v>324</v>
      </c>
      <c r="L9" s="412" t="s">
        <v>174</v>
      </c>
      <c r="M9" s="412" t="s">
        <v>324</v>
      </c>
      <c r="N9" s="412" t="s">
        <v>174</v>
      </c>
      <c r="O9" s="412" t="s">
        <v>324</v>
      </c>
      <c r="P9" s="412" t="s">
        <v>174</v>
      </c>
      <c r="Q9" s="412" t="s">
        <v>324</v>
      </c>
      <c r="R9" s="412" t="s">
        <v>174</v>
      </c>
      <c r="S9" s="412" t="s">
        <v>324</v>
      </c>
      <c r="T9" s="412" t="s">
        <v>174</v>
      </c>
      <c r="U9" s="412" t="s">
        <v>324</v>
      </c>
      <c r="V9" s="412" t="s">
        <v>174</v>
      </c>
      <c r="W9" s="412" t="s">
        <v>324</v>
      </c>
      <c r="X9" s="412" t="s">
        <v>174</v>
      </c>
      <c r="Y9" s="412" t="s">
        <v>324</v>
      </c>
      <c r="Z9" s="1334"/>
    </row>
    <row r="10" spans="1:26" s="409" customFormat="1" ht="15" customHeight="1">
      <c r="A10" s="413"/>
      <c r="B10" s="414" t="s">
        <v>1275</v>
      </c>
      <c r="C10" s="414" t="s">
        <v>175</v>
      </c>
      <c r="D10" s="414" t="s">
        <v>97</v>
      </c>
      <c r="E10" s="414" t="s">
        <v>175</v>
      </c>
      <c r="F10" s="414" t="s">
        <v>97</v>
      </c>
      <c r="G10" s="414" t="s">
        <v>175</v>
      </c>
      <c r="H10" s="414" t="s">
        <v>97</v>
      </c>
      <c r="I10" s="414" t="s">
        <v>175</v>
      </c>
      <c r="J10" s="414" t="s">
        <v>97</v>
      </c>
      <c r="K10" s="414" t="s">
        <v>175</v>
      </c>
      <c r="L10" s="414" t="s">
        <v>97</v>
      </c>
      <c r="M10" s="414" t="s">
        <v>175</v>
      </c>
      <c r="N10" s="414" t="s">
        <v>97</v>
      </c>
      <c r="O10" s="414" t="s">
        <v>175</v>
      </c>
      <c r="P10" s="414" t="s">
        <v>97</v>
      </c>
      <c r="Q10" s="414" t="s">
        <v>175</v>
      </c>
      <c r="R10" s="414" t="s">
        <v>97</v>
      </c>
      <c r="S10" s="414" t="s">
        <v>175</v>
      </c>
      <c r="T10" s="414" t="s">
        <v>97</v>
      </c>
      <c r="U10" s="414" t="s">
        <v>175</v>
      </c>
      <c r="V10" s="414" t="s">
        <v>97</v>
      </c>
      <c r="W10" s="414" t="s">
        <v>175</v>
      </c>
      <c r="X10" s="414" t="s">
        <v>97</v>
      </c>
      <c r="Y10" s="414" t="s">
        <v>175</v>
      </c>
      <c r="Z10" s="1335"/>
    </row>
    <row r="11" spans="1:26" ht="25.5" customHeight="1">
      <c r="A11" s="415" t="s">
        <v>1661</v>
      </c>
      <c r="B11" s="416">
        <v>1995531</v>
      </c>
      <c r="C11" s="417">
        <f>(B11/1995531)*100</f>
        <v>100</v>
      </c>
      <c r="D11" s="416">
        <v>1007900</v>
      </c>
      <c r="E11" s="417">
        <v>100</v>
      </c>
      <c r="F11" s="416">
        <v>987631</v>
      </c>
      <c r="G11" s="417">
        <f>(F11/987631)*100</f>
        <v>100</v>
      </c>
      <c r="H11" s="416">
        <f>J11+L11</f>
        <v>2018537</v>
      </c>
      <c r="I11" s="417">
        <f>(H11/2018537)*100</f>
        <v>100</v>
      </c>
      <c r="J11" s="416">
        <f>SUM(J12:J29)</f>
        <v>1020317</v>
      </c>
      <c r="K11" s="417">
        <f>(J11/1020317)*100</f>
        <v>100</v>
      </c>
      <c r="L11" s="416">
        <f>SUM(L12:L29)</f>
        <v>998220</v>
      </c>
      <c r="M11" s="417">
        <f>(L11/998220)*100</f>
        <v>100</v>
      </c>
      <c r="N11" s="418">
        <f>P11+R11</f>
        <v>2037582</v>
      </c>
      <c r="O11" s="419">
        <f>(N11/2037582)*100</f>
        <v>100</v>
      </c>
      <c r="P11" s="416">
        <f>SUM(P12:P29)</f>
        <v>1029725</v>
      </c>
      <c r="Q11" s="417">
        <f>(P11/1029725)*100</f>
        <v>100</v>
      </c>
      <c r="R11" s="416">
        <f>SUM(R12:R29)</f>
        <v>1007857</v>
      </c>
      <c r="S11" s="417">
        <f>(R11/1007857)*100</f>
        <v>100</v>
      </c>
      <c r="T11" s="418">
        <f>V11+X11</f>
        <v>2075514</v>
      </c>
      <c r="U11" s="419">
        <f>(T11/2075514)*100</f>
        <v>100</v>
      </c>
      <c r="V11" s="416">
        <f>SUM(V12:V29)</f>
        <v>1049363</v>
      </c>
      <c r="W11" s="417">
        <f>(V11/1049363)*100</f>
        <v>100</v>
      </c>
      <c r="X11" s="416">
        <f>SUM(X12:X29)</f>
        <v>1026151</v>
      </c>
      <c r="Y11" s="417">
        <f>(X11/1026151)*100</f>
        <v>100</v>
      </c>
      <c r="Z11" s="420" t="s">
        <v>679</v>
      </c>
    </row>
    <row r="12" spans="1:26" ht="25.5" customHeight="1">
      <c r="A12" s="149" t="s">
        <v>1662</v>
      </c>
      <c r="B12" s="416">
        <v>96101</v>
      </c>
      <c r="C12" s="417">
        <f aca="true" t="shared" si="0" ref="C12:C29">(B12/1995531)*100</f>
        <v>4.8158109295220175</v>
      </c>
      <c r="D12" s="416">
        <v>49617</v>
      </c>
      <c r="E12" s="419">
        <f>(D12/1007900)*100</f>
        <v>4.922809802559778</v>
      </c>
      <c r="F12" s="416">
        <v>46484</v>
      </c>
      <c r="G12" s="417">
        <f>(F12/987631)*100</f>
        <v>4.706616134973487</v>
      </c>
      <c r="H12" s="416">
        <f aca="true" t="shared" si="1" ref="H12:H29">J12+L12</f>
        <v>97231</v>
      </c>
      <c r="I12" s="417">
        <f aca="true" t="shared" si="2" ref="I12:I29">(H12/2018537)*100</f>
        <v>4.816904520452189</v>
      </c>
      <c r="J12" s="416">
        <v>50162</v>
      </c>
      <c r="K12" s="417">
        <f aca="true" t="shared" si="3" ref="K12:K29">(J12/1020317)*100</f>
        <v>4.916315223602076</v>
      </c>
      <c r="L12" s="416">
        <v>47069</v>
      </c>
      <c r="M12" s="417">
        <f aca="true" t="shared" si="4" ref="M12:M29">(L12/998220)*100</f>
        <v>4.7152932219350445</v>
      </c>
      <c r="N12" s="418">
        <f aca="true" t="shared" si="5" ref="N12:N29">P12+R12</f>
        <v>97862</v>
      </c>
      <c r="O12" s="419">
        <f aca="true" t="shared" si="6" ref="O12:O29">(N12/2037582)*100</f>
        <v>4.802849652185777</v>
      </c>
      <c r="P12" s="416">
        <v>50417</v>
      </c>
      <c r="Q12" s="417">
        <f aca="true" t="shared" si="7" ref="Q12:Q29">(P12/1029725)*100</f>
        <v>4.8961615965427665</v>
      </c>
      <c r="R12" s="416">
        <v>47445</v>
      </c>
      <c r="S12" s="417">
        <f aca="true" t="shared" si="8" ref="S12:S29">(R12/1007857)*100</f>
        <v>4.707513069810499</v>
      </c>
      <c r="T12" s="418">
        <f aca="true" t="shared" si="9" ref="T12:T29">V12+X12</f>
        <v>100848</v>
      </c>
      <c r="U12" s="419">
        <f aca="true" t="shared" si="10" ref="U12:U29">(T12/2075514)*100</f>
        <v>4.858940965948675</v>
      </c>
      <c r="V12" s="421">
        <v>51932</v>
      </c>
      <c r="W12" s="417">
        <f aca="true" t="shared" si="11" ref="W12:W29">(V12/1049363)*100</f>
        <v>4.948907098878081</v>
      </c>
      <c r="X12" s="421">
        <v>48916</v>
      </c>
      <c r="Y12" s="417">
        <f aca="true" t="shared" si="12" ref="Y12:Y29">(X12/1026151)*100</f>
        <v>4.766939758378641</v>
      </c>
      <c r="Z12" s="422" t="s">
        <v>1663</v>
      </c>
    </row>
    <row r="13" spans="1:26" ht="25.5" customHeight="1">
      <c r="A13" s="149" t="s">
        <v>1664</v>
      </c>
      <c r="B13" s="416">
        <v>121225</v>
      </c>
      <c r="C13" s="417">
        <f t="shared" si="0"/>
        <v>6.074824194662974</v>
      </c>
      <c r="D13" s="416">
        <v>63241</v>
      </c>
      <c r="E13" s="419">
        <f aca="true" t="shared" si="13" ref="E13:E29">(D13/1007900)*100</f>
        <v>6.27453120349241</v>
      </c>
      <c r="F13" s="416">
        <v>57984</v>
      </c>
      <c r="G13" s="417">
        <f aca="true" t="shared" si="14" ref="G13:G29">(F13/987631)*100</f>
        <v>5.871018629427387</v>
      </c>
      <c r="H13" s="416">
        <f t="shared" si="1"/>
        <v>115631</v>
      </c>
      <c r="I13" s="417">
        <f t="shared" si="2"/>
        <v>5.72845580734958</v>
      </c>
      <c r="J13" s="416">
        <v>60158</v>
      </c>
      <c r="K13" s="417">
        <f t="shared" si="3"/>
        <v>5.89601074960037</v>
      </c>
      <c r="L13" s="416">
        <v>55473</v>
      </c>
      <c r="M13" s="417">
        <f t="shared" si="4"/>
        <v>5.557191801406504</v>
      </c>
      <c r="N13" s="418">
        <f t="shared" si="5"/>
        <v>110915</v>
      </c>
      <c r="O13" s="419">
        <f t="shared" si="6"/>
        <v>5.443461907299927</v>
      </c>
      <c r="P13" s="416">
        <v>57627</v>
      </c>
      <c r="Q13" s="417">
        <f t="shared" si="7"/>
        <v>5.5963485396586465</v>
      </c>
      <c r="R13" s="416">
        <v>53288</v>
      </c>
      <c r="S13" s="417">
        <f t="shared" si="8"/>
        <v>5.287258013785686</v>
      </c>
      <c r="T13" s="418">
        <f t="shared" si="9"/>
        <v>103902</v>
      </c>
      <c r="U13" s="419">
        <f t="shared" si="10"/>
        <v>5.006085239608116</v>
      </c>
      <c r="V13" s="423">
        <v>53789</v>
      </c>
      <c r="W13" s="417">
        <f t="shared" si="11"/>
        <v>5.125871600199359</v>
      </c>
      <c r="X13" s="423">
        <v>50113</v>
      </c>
      <c r="Y13" s="417">
        <f t="shared" si="12"/>
        <v>4.883589257331524</v>
      </c>
      <c r="Z13" s="150" t="s">
        <v>1664</v>
      </c>
    </row>
    <row r="14" spans="1:26" ht="25.5" customHeight="1">
      <c r="A14" s="149" t="s">
        <v>176</v>
      </c>
      <c r="B14" s="416">
        <v>135330</v>
      </c>
      <c r="C14" s="417">
        <f t="shared" si="0"/>
        <v>6.781653604980328</v>
      </c>
      <c r="D14" s="416">
        <v>71188</v>
      </c>
      <c r="E14" s="419">
        <f t="shared" si="13"/>
        <v>7.063002281972418</v>
      </c>
      <c r="F14" s="416">
        <v>64142</v>
      </c>
      <c r="G14" s="417">
        <f t="shared" si="14"/>
        <v>6.494530852109745</v>
      </c>
      <c r="H14" s="416">
        <f t="shared" si="1"/>
        <v>134896</v>
      </c>
      <c r="I14" s="417">
        <f t="shared" si="2"/>
        <v>6.682859912897311</v>
      </c>
      <c r="J14" s="416">
        <v>70729</v>
      </c>
      <c r="K14" s="417">
        <f t="shared" si="3"/>
        <v>6.932061310357468</v>
      </c>
      <c r="L14" s="416">
        <v>64167</v>
      </c>
      <c r="M14" s="417">
        <f t="shared" si="4"/>
        <v>6.428142092925407</v>
      </c>
      <c r="N14" s="418">
        <f t="shared" si="5"/>
        <v>133081</v>
      </c>
      <c r="O14" s="419">
        <f t="shared" si="6"/>
        <v>6.531319966509323</v>
      </c>
      <c r="P14" s="416">
        <v>69541</v>
      </c>
      <c r="Q14" s="417">
        <f t="shared" si="7"/>
        <v>6.75335647867149</v>
      </c>
      <c r="R14" s="416">
        <v>63540</v>
      </c>
      <c r="S14" s="417">
        <f t="shared" si="8"/>
        <v>6.304465812114218</v>
      </c>
      <c r="T14" s="418">
        <f t="shared" si="9"/>
        <v>132747</v>
      </c>
      <c r="U14" s="419">
        <f t="shared" si="10"/>
        <v>6.395861458896447</v>
      </c>
      <c r="V14" s="421">
        <v>69230</v>
      </c>
      <c r="W14" s="417">
        <f t="shared" si="11"/>
        <v>6.5973357170016484</v>
      </c>
      <c r="X14" s="421">
        <v>63517</v>
      </c>
      <c r="Y14" s="417">
        <f t="shared" si="12"/>
        <v>6.189829761896641</v>
      </c>
      <c r="Z14" s="150" t="s">
        <v>1665</v>
      </c>
    </row>
    <row r="15" spans="1:26" ht="25.5" customHeight="1">
      <c r="A15" s="149" t="s">
        <v>1666</v>
      </c>
      <c r="B15" s="416">
        <v>124554</v>
      </c>
      <c r="C15" s="417">
        <f t="shared" si="0"/>
        <v>6.241646960132416</v>
      </c>
      <c r="D15" s="416">
        <v>65573</v>
      </c>
      <c r="E15" s="419">
        <f t="shared" si="13"/>
        <v>6.505903363428911</v>
      </c>
      <c r="F15" s="416">
        <v>58981</v>
      </c>
      <c r="G15" s="417">
        <f t="shared" si="14"/>
        <v>5.9719672630769995</v>
      </c>
      <c r="H15" s="416">
        <f t="shared" si="1"/>
        <v>127895</v>
      </c>
      <c r="I15" s="417">
        <f t="shared" si="2"/>
        <v>6.336024556399016</v>
      </c>
      <c r="J15" s="416">
        <v>67355</v>
      </c>
      <c r="K15" s="417">
        <f t="shared" si="3"/>
        <v>6.601379767268408</v>
      </c>
      <c r="L15" s="416">
        <v>60540</v>
      </c>
      <c r="M15" s="417">
        <f t="shared" si="4"/>
        <v>6.064795335697542</v>
      </c>
      <c r="N15" s="418">
        <f t="shared" si="5"/>
        <v>132383</v>
      </c>
      <c r="O15" s="419">
        <f t="shared" si="6"/>
        <v>6.497063676455721</v>
      </c>
      <c r="P15" s="416">
        <v>69672</v>
      </c>
      <c r="Q15" s="417">
        <f t="shared" si="7"/>
        <v>6.766078321882056</v>
      </c>
      <c r="R15" s="416">
        <v>62711</v>
      </c>
      <c r="S15" s="417">
        <f t="shared" si="8"/>
        <v>6.222212079689877</v>
      </c>
      <c r="T15" s="418">
        <f t="shared" si="9"/>
        <v>135817</v>
      </c>
      <c r="U15" s="419">
        <f t="shared" si="10"/>
        <v>6.543776625934587</v>
      </c>
      <c r="V15" s="423">
        <v>71604</v>
      </c>
      <c r="W15" s="417">
        <f t="shared" si="11"/>
        <v>6.82356820280494</v>
      </c>
      <c r="X15" s="423">
        <v>64213</v>
      </c>
      <c r="Y15" s="417">
        <f t="shared" si="12"/>
        <v>6.257656036977013</v>
      </c>
      <c r="Z15" s="150" t="s">
        <v>1666</v>
      </c>
    </row>
    <row r="16" spans="1:26" ht="25.5" customHeight="1">
      <c r="A16" s="149" t="s">
        <v>1667</v>
      </c>
      <c r="B16" s="416">
        <v>128900</v>
      </c>
      <c r="C16" s="417">
        <f t="shared" si="0"/>
        <v>6.459433604389007</v>
      </c>
      <c r="D16" s="416">
        <v>67509</v>
      </c>
      <c r="E16" s="419">
        <f t="shared" si="13"/>
        <v>6.697985911300725</v>
      </c>
      <c r="F16" s="416">
        <v>61391</v>
      </c>
      <c r="G16" s="417">
        <f t="shared" si="14"/>
        <v>6.215985524958208</v>
      </c>
      <c r="H16" s="416">
        <f t="shared" si="1"/>
        <v>122763</v>
      </c>
      <c r="I16" s="417">
        <f t="shared" si="2"/>
        <v>6.081781012683939</v>
      </c>
      <c r="J16" s="416">
        <v>64353</v>
      </c>
      <c r="K16" s="417">
        <f t="shared" si="3"/>
        <v>6.3071574814493925</v>
      </c>
      <c r="L16" s="416">
        <v>58410</v>
      </c>
      <c r="M16" s="417">
        <f t="shared" si="4"/>
        <v>5.851415519624932</v>
      </c>
      <c r="N16" s="418">
        <f t="shared" si="5"/>
        <v>120540</v>
      </c>
      <c r="O16" s="419">
        <f t="shared" si="6"/>
        <v>5.915835534471742</v>
      </c>
      <c r="P16" s="416">
        <v>62911</v>
      </c>
      <c r="Q16" s="417">
        <f t="shared" si="7"/>
        <v>6.109495253587123</v>
      </c>
      <c r="R16" s="416">
        <v>57629</v>
      </c>
      <c r="S16" s="417">
        <f t="shared" si="8"/>
        <v>5.717973879230883</v>
      </c>
      <c r="T16" s="418">
        <f t="shared" si="9"/>
        <v>120720</v>
      </c>
      <c r="U16" s="419">
        <f t="shared" si="10"/>
        <v>5.816390542294584</v>
      </c>
      <c r="V16" s="421">
        <v>62993</v>
      </c>
      <c r="W16" s="417">
        <f t="shared" si="11"/>
        <v>6.002975138250539</v>
      </c>
      <c r="X16" s="421">
        <v>57727</v>
      </c>
      <c r="Y16" s="417">
        <f t="shared" si="12"/>
        <v>5.625585318340089</v>
      </c>
      <c r="Z16" s="150" t="s">
        <v>1667</v>
      </c>
    </row>
    <row r="17" spans="1:26" ht="25.5" customHeight="1">
      <c r="A17" s="149" t="s">
        <v>1668</v>
      </c>
      <c r="B17" s="416">
        <v>148278</v>
      </c>
      <c r="C17" s="417">
        <f t="shared" si="0"/>
        <v>7.430503459981328</v>
      </c>
      <c r="D17" s="416">
        <v>81062</v>
      </c>
      <c r="E17" s="419">
        <f t="shared" si="13"/>
        <v>8.042662962595495</v>
      </c>
      <c r="F17" s="416">
        <v>67216</v>
      </c>
      <c r="G17" s="417">
        <f t="shared" si="14"/>
        <v>6.805780701496814</v>
      </c>
      <c r="H17" s="416">
        <f t="shared" si="1"/>
        <v>150299</v>
      </c>
      <c r="I17" s="417">
        <f t="shared" si="2"/>
        <v>7.445937329858208</v>
      </c>
      <c r="J17" s="416">
        <v>81784</v>
      </c>
      <c r="K17" s="417">
        <f t="shared" si="3"/>
        <v>8.015548109068064</v>
      </c>
      <c r="L17" s="416">
        <v>68515</v>
      </c>
      <c r="M17" s="417">
        <f t="shared" si="4"/>
        <v>6.863717417002264</v>
      </c>
      <c r="N17" s="418">
        <f t="shared" si="5"/>
        <v>145774</v>
      </c>
      <c r="O17" s="419">
        <f t="shared" si="6"/>
        <v>7.154264221022761</v>
      </c>
      <c r="P17" s="416">
        <v>79060</v>
      </c>
      <c r="Q17" s="417">
        <f t="shared" si="7"/>
        <v>7.677778047536964</v>
      </c>
      <c r="R17" s="416">
        <v>66714</v>
      </c>
      <c r="S17" s="417">
        <f t="shared" si="8"/>
        <v>6.619391441444571</v>
      </c>
      <c r="T17" s="418">
        <f t="shared" si="9"/>
        <v>141001</v>
      </c>
      <c r="U17" s="419">
        <f t="shared" si="10"/>
        <v>6.7935460806335195</v>
      </c>
      <c r="V17" s="423">
        <v>76402</v>
      </c>
      <c r="W17" s="417">
        <f t="shared" si="11"/>
        <v>7.280797969815975</v>
      </c>
      <c r="X17" s="423">
        <v>64599</v>
      </c>
      <c r="Y17" s="417">
        <f t="shared" si="12"/>
        <v>6.295272333214117</v>
      </c>
      <c r="Z17" s="150" t="s">
        <v>1668</v>
      </c>
    </row>
    <row r="18" spans="1:26" ht="25.5" customHeight="1">
      <c r="A18" s="149" t="s">
        <v>1669</v>
      </c>
      <c r="B18" s="416">
        <v>151681</v>
      </c>
      <c r="C18" s="417">
        <f t="shared" si="0"/>
        <v>7.601034511616206</v>
      </c>
      <c r="D18" s="416">
        <v>79768</v>
      </c>
      <c r="E18" s="419">
        <f t="shared" si="13"/>
        <v>7.914277210040678</v>
      </c>
      <c r="F18" s="416">
        <v>71913</v>
      </c>
      <c r="G18" s="417">
        <f t="shared" si="14"/>
        <v>7.281363181188116</v>
      </c>
      <c r="H18" s="416">
        <f t="shared" si="1"/>
        <v>147459</v>
      </c>
      <c r="I18" s="417">
        <f t="shared" si="2"/>
        <v>7.3052413703588295</v>
      </c>
      <c r="J18" s="416">
        <v>78043</v>
      </c>
      <c r="K18" s="417">
        <f t="shared" si="3"/>
        <v>7.648897352489471</v>
      </c>
      <c r="L18" s="416">
        <v>69416</v>
      </c>
      <c r="M18" s="417">
        <f t="shared" si="4"/>
        <v>6.953978080984152</v>
      </c>
      <c r="N18" s="418">
        <f t="shared" si="5"/>
        <v>147114</v>
      </c>
      <c r="O18" s="419">
        <f t="shared" si="6"/>
        <v>7.220028445480967</v>
      </c>
      <c r="P18" s="416">
        <v>77823</v>
      </c>
      <c r="Q18" s="417">
        <f t="shared" si="7"/>
        <v>7.557648886838719</v>
      </c>
      <c r="R18" s="416">
        <v>69291</v>
      </c>
      <c r="S18" s="417">
        <f t="shared" si="8"/>
        <v>6.875082476978381</v>
      </c>
      <c r="T18" s="418">
        <f t="shared" si="9"/>
        <v>152089</v>
      </c>
      <c r="U18" s="419">
        <f t="shared" si="10"/>
        <v>7.327775192072903</v>
      </c>
      <c r="V18" s="421">
        <v>81091</v>
      </c>
      <c r="W18" s="417">
        <f t="shared" si="11"/>
        <v>7.727640482845308</v>
      </c>
      <c r="X18" s="421">
        <v>70998</v>
      </c>
      <c r="Y18" s="417">
        <f t="shared" si="12"/>
        <v>6.9188647674659975</v>
      </c>
      <c r="Z18" s="150" t="s">
        <v>1669</v>
      </c>
    </row>
    <row r="19" spans="1:26" ht="25.5" customHeight="1">
      <c r="A19" s="149" t="s">
        <v>1670</v>
      </c>
      <c r="B19" s="416">
        <v>167840</v>
      </c>
      <c r="C19" s="417">
        <f t="shared" si="0"/>
        <v>8.410793919012033</v>
      </c>
      <c r="D19" s="416">
        <v>89075</v>
      </c>
      <c r="E19" s="419">
        <f t="shared" si="13"/>
        <v>8.837682309752951</v>
      </c>
      <c r="F19" s="416">
        <v>78765</v>
      </c>
      <c r="G19" s="417">
        <f t="shared" si="14"/>
        <v>7.975144563100995</v>
      </c>
      <c r="H19" s="416">
        <f t="shared" si="1"/>
        <v>168917</v>
      </c>
      <c r="I19" s="417">
        <f t="shared" si="2"/>
        <v>8.368288517872102</v>
      </c>
      <c r="J19" s="416">
        <v>89989</v>
      </c>
      <c r="K19" s="417">
        <f t="shared" si="3"/>
        <v>8.819709952887191</v>
      </c>
      <c r="L19" s="416">
        <v>78928</v>
      </c>
      <c r="M19" s="417">
        <f t="shared" si="4"/>
        <v>7.90687423614033</v>
      </c>
      <c r="N19" s="418">
        <f t="shared" si="5"/>
        <v>168745</v>
      </c>
      <c r="O19" s="419">
        <f t="shared" si="6"/>
        <v>8.281629892686528</v>
      </c>
      <c r="P19" s="416">
        <v>89925</v>
      </c>
      <c r="Q19" s="417">
        <f t="shared" si="7"/>
        <v>8.73291412755833</v>
      </c>
      <c r="R19" s="416">
        <v>78820</v>
      </c>
      <c r="S19" s="417">
        <f t="shared" si="8"/>
        <v>7.820553907945274</v>
      </c>
      <c r="T19" s="418">
        <f t="shared" si="9"/>
        <v>168619</v>
      </c>
      <c r="U19" s="419">
        <f t="shared" si="10"/>
        <v>8.124204413942763</v>
      </c>
      <c r="V19" s="423">
        <v>89239</v>
      </c>
      <c r="W19" s="417">
        <f t="shared" si="11"/>
        <v>8.504111541954499</v>
      </c>
      <c r="X19" s="423">
        <v>79380</v>
      </c>
      <c r="Y19" s="417">
        <f t="shared" si="12"/>
        <v>7.735703614770145</v>
      </c>
      <c r="Z19" s="150" t="s">
        <v>1670</v>
      </c>
    </row>
    <row r="20" spans="1:26" ht="25.5" customHeight="1">
      <c r="A20" s="149" t="s">
        <v>1671</v>
      </c>
      <c r="B20" s="416">
        <v>151171</v>
      </c>
      <c r="C20" s="417">
        <f t="shared" si="0"/>
        <v>7.575477404259819</v>
      </c>
      <c r="D20" s="416">
        <v>80034</v>
      </c>
      <c r="E20" s="419">
        <f t="shared" si="13"/>
        <v>7.940668717134636</v>
      </c>
      <c r="F20" s="416">
        <v>71137</v>
      </c>
      <c r="G20" s="417">
        <f t="shared" si="14"/>
        <v>7.202791325910184</v>
      </c>
      <c r="H20" s="416">
        <f t="shared" si="1"/>
        <v>159545</v>
      </c>
      <c r="I20" s="417">
        <f t="shared" si="2"/>
        <v>7.9039918515241485</v>
      </c>
      <c r="J20" s="416">
        <v>84431</v>
      </c>
      <c r="K20" s="417">
        <f t="shared" si="3"/>
        <v>8.274977286470774</v>
      </c>
      <c r="L20" s="416">
        <v>75114</v>
      </c>
      <c r="M20" s="417">
        <f t="shared" si="4"/>
        <v>7.524794133557733</v>
      </c>
      <c r="N20" s="418">
        <f t="shared" si="5"/>
        <v>163183</v>
      </c>
      <c r="O20" s="419">
        <f t="shared" si="6"/>
        <v>8.008659283405526</v>
      </c>
      <c r="P20" s="416">
        <v>86434</v>
      </c>
      <c r="Q20" s="417">
        <f t="shared" si="7"/>
        <v>8.39389157299279</v>
      </c>
      <c r="R20" s="416">
        <v>76749</v>
      </c>
      <c r="S20" s="417">
        <f t="shared" si="8"/>
        <v>7.6150684075221</v>
      </c>
      <c r="T20" s="418">
        <f t="shared" si="9"/>
        <v>168146</v>
      </c>
      <c r="U20" s="419">
        <f t="shared" si="10"/>
        <v>8.101414878434932</v>
      </c>
      <c r="V20" s="421">
        <v>89527</v>
      </c>
      <c r="W20" s="417">
        <f t="shared" si="11"/>
        <v>8.531556763484133</v>
      </c>
      <c r="X20" s="421">
        <v>78619</v>
      </c>
      <c r="Y20" s="417">
        <f t="shared" si="12"/>
        <v>7.661542989287151</v>
      </c>
      <c r="Z20" s="150" t="s">
        <v>1671</v>
      </c>
    </row>
    <row r="21" spans="1:26" ht="25.5" customHeight="1">
      <c r="A21" s="149" t="s">
        <v>1672</v>
      </c>
      <c r="B21" s="416">
        <v>165924</v>
      </c>
      <c r="C21" s="417">
        <f t="shared" si="0"/>
        <v>8.314779374512348</v>
      </c>
      <c r="D21" s="416">
        <v>86524</v>
      </c>
      <c r="E21" s="419">
        <f t="shared" si="13"/>
        <v>8.584581803750373</v>
      </c>
      <c r="F21" s="416">
        <v>79400</v>
      </c>
      <c r="G21" s="417">
        <f t="shared" si="14"/>
        <v>8.039439831273015</v>
      </c>
      <c r="H21" s="416">
        <f t="shared" si="1"/>
        <v>166380</v>
      </c>
      <c r="I21" s="417">
        <f>(H21/2018537)*100</f>
        <v>8.242603430108044</v>
      </c>
      <c r="J21" s="416">
        <v>87053</v>
      </c>
      <c r="K21" s="417">
        <f t="shared" si="3"/>
        <v>8.531956244970926</v>
      </c>
      <c r="L21" s="416">
        <v>79327</v>
      </c>
      <c r="M21" s="417">
        <f t="shared" si="4"/>
        <v>7.946845384784917</v>
      </c>
      <c r="N21" s="418">
        <f t="shared" si="5"/>
        <v>167205</v>
      </c>
      <c r="O21" s="419">
        <f t="shared" si="6"/>
        <v>8.206050112339037</v>
      </c>
      <c r="P21" s="416">
        <v>88263</v>
      </c>
      <c r="Q21" s="417">
        <f>(P21/1029725)*100</f>
        <v>8.571511811405957</v>
      </c>
      <c r="R21" s="416">
        <v>78942</v>
      </c>
      <c r="S21" s="417">
        <f t="shared" si="8"/>
        <v>7.832658799809894</v>
      </c>
      <c r="T21" s="418">
        <f t="shared" si="9"/>
        <v>165846</v>
      </c>
      <c r="U21" s="419">
        <f t="shared" si="10"/>
        <v>7.990598955246749</v>
      </c>
      <c r="V21" s="423">
        <v>87913</v>
      </c>
      <c r="W21" s="417">
        <f t="shared" si="11"/>
        <v>8.377749167828483</v>
      </c>
      <c r="X21" s="423">
        <v>77933</v>
      </c>
      <c r="Y21" s="417">
        <f t="shared" si="12"/>
        <v>7.5946912296533355</v>
      </c>
      <c r="Z21" s="150" t="s">
        <v>1672</v>
      </c>
    </row>
    <row r="22" spans="1:26" ht="25.5" customHeight="1">
      <c r="A22" s="149" t="s">
        <v>1673</v>
      </c>
      <c r="B22" s="416">
        <v>129983</v>
      </c>
      <c r="C22" s="417">
        <f t="shared" si="0"/>
        <v>6.5137048735399246</v>
      </c>
      <c r="D22" s="416">
        <v>66498</v>
      </c>
      <c r="E22" s="419">
        <f t="shared" si="13"/>
        <v>6.597678341105269</v>
      </c>
      <c r="F22" s="416">
        <v>63485</v>
      </c>
      <c r="G22" s="417">
        <f t="shared" si="14"/>
        <v>6.4280080313396395</v>
      </c>
      <c r="H22" s="416">
        <f t="shared" si="1"/>
        <v>140266</v>
      </c>
      <c r="I22" s="417">
        <f t="shared" si="2"/>
        <v>6.9488941743450825</v>
      </c>
      <c r="J22" s="416">
        <v>72067</v>
      </c>
      <c r="K22" s="417">
        <f>(J22/1020317)*100</f>
        <v>7.063197026022305</v>
      </c>
      <c r="L22" s="416">
        <v>68199</v>
      </c>
      <c r="M22" s="417">
        <f t="shared" si="4"/>
        <v>6.8320610687022905</v>
      </c>
      <c r="N22" s="418">
        <f t="shared" si="5"/>
        <v>147660</v>
      </c>
      <c r="O22" s="419">
        <f t="shared" si="6"/>
        <v>7.246824913058713</v>
      </c>
      <c r="P22" s="416">
        <v>75979</v>
      </c>
      <c r="Q22" s="417">
        <f t="shared" si="7"/>
        <v>7.378571948821287</v>
      </c>
      <c r="R22" s="416">
        <v>71681</v>
      </c>
      <c r="S22" s="417">
        <f t="shared" si="8"/>
        <v>7.112219293014784</v>
      </c>
      <c r="T22" s="418">
        <f t="shared" si="9"/>
        <v>157638</v>
      </c>
      <c r="U22" s="419">
        <f t="shared" si="10"/>
        <v>7.595130651973439</v>
      </c>
      <c r="V22" s="421">
        <v>81324</v>
      </c>
      <c r="W22" s="417">
        <f t="shared" si="11"/>
        <v>7.749844429430045</v>
      </c>
      <c r="X22" s="421">
        <v>76314</v>
      </c>
      <c r="Y22" s="417">
        <f t="shared" si="12"/>
        <v>7.436917178855744</v>
      </c>
      <c r="Z22" s="150" t="s">
        <v>1673</v>
      </c>
    </row>
    <row r="23" spans="1:26" ht="25.5" customHeight="1">
      <c r="A23" s="149" t="s">
        <v>1674</v>
      </c>
      <c r="B23" s="416">
        <v>103528</v>
      </c>
      <c r="C23" s="417">
        <f t="shared" si="0"/>
        <v>5.187992569396316</v>
      </c>
      <c r="D23" s="416">
        <v>51640</v>
      </c>
      <c r="E23" s="419">
        <f>(D23/1007900)*100</f>
        <v>5.123524159142772</v>
      </c>
      <c r="F23" s="416">
        <v>51888</v>
      </c>
      <c r="G23" s="417">
        <f t="shared" si="14"/>
        <v>5.253784054975998</v>
      </c>
      <c r="H23" s="416">
        <f t="shared" si="1"/>
        <v>104497</v>
      </c>
      <c r="I23" s="417">
        <f t="shared" si="2"/>
        <v>5.17686819711504</v>
      </c>
      <c r="J23" s="416">
        <v>52110</v>
      </c>
      <c r="K23" s="417">
        <f t="shared" si="3"/>
        <v>5.107236280489299</v>
      </c>
      <c r="L23" s="416">
        <v>52387</v>
      </c>
      <c r="M23" s="417">
        <f t="shared" si="4"/>
        <v>5.248041513894733</v>
      </c>
      <c r="N23" s="418">
        <f t="shared" si="5"/>
        <v>109123</v>
      </c>
      <c r="O23" s="419">
        <f t="shared" si="6"/>
        <v>5.355514526531938</v>
      </c>
      <c r="P23" s="416">
        <v>54350</v>
      </c>
      <c r="Q23" s="417">
        <f t="shared" si="7"/>
        <v>5.278108232780597</v>
      </c>
      <c r="R23" s="416">
        <v>54773</v>
      </c>
      <c r="S23" s="417">
        <f t="shared" si="8"/>
        <v>5.434600345088639</v>
      </c>
      <c r="T23" s="418">
        <f t="shared" si="9"/>
        <v>119215</v>
      </c>
      <c r="U23" s="419">
        <f t="shared" si="10"/>
        <v>5.743878383860576</v>
      </c>
      <c r="V23" s="423">
        <v>59711</v>
      </c>
      <c r="W23" s="417">
        <f>(V23/1049363)*100</f>
        <v>5.690213967902432</v>
      </c>
      <c r="X23" s="423">
        <v>59504</v>
      </c>
      <c r="Y23" s="417">
        <f t="shared" si="12"/>
        <v>5.798756713193282</v>
      </c>
      <c r="Z23" s="150" t="s">
        <v>1674</v>
      </c>
    </row>
    <row r="24" spans="1:26" ht="25.5" customHeight="1">
      <c r="A24" s="149" t="s">
        <v>1675</v>
      </c>
      <c r="B24" s="416">
        <v>85454</v>
      </c>
      <c r="C24" s="417">
        <f t="shared" si="0"/>
        <v>4.282268729476014</v>
      </c>
      <c r="D24" s="416">
        <v>40818</v>
      </c>
      <c r="E24" s="419">
        <f t="shared" si="13"/>
        <v>4.049806528425439</v>
      </c>
      <c r="F24" s="416">
        <v>44636</v>
      </c>
      <c r="G24" s="417">
        <f t="shared" si="14"/>
        <v>4.519501716734286</v>
      </c>
      <c r="H24" s="416">
        <f t="shared" si="1"/>
        <v>89070</v>
      </c>
      <c r="I24" s="417">
        <f t="shared" si="2"/>
        <v>4.41260180021471</v>
      </c>
      <c r="J24" s="416">
        <v>43278</v>
      </c>
      <c r="K24" s="417">
        <f t="shared" si="3"/>
        <v>4.241622946594049</v>
      </c>
      <c r="L24" s="416">
        <v>45792</v>
      </c>
      <c r="M24" s="417">
        <f t="shared" si="4"/>
        <v>4.587365510608884</v>
      </c>
      <c r="N24" s="418">
        <f t="shared" si="5"/>
        <v>92749</v>
      </c>
      <c r="O24" s="419">
        <f t="shared" si="6"/>
        <v>4.55191496587622</v>
      </c>
      <c r="P24" s="416">
        <v>45874</v>
      </c>
      <c r="Q24" s="417">
        <f t="shared" si="7"/>
        <v>4.454975843064896</v>
      </c>
      <c r="R24" s="416">
        <v>46875</v>
      </c>
      <c r="S24" s="417">
        <f t="shared" si="8"/>
        <v>4.650957427492194</v>
      </c>
      <c r="T24" s="418">
        <f t="shared" si="9"/>
        <v>100370</v>
      </c>
      <c r="U24" s="419">
        <f t="shared" si="10"/>
        <v>4.835910526260001</v>
      </c>
      <c r="V24" s="421">
        <v>49655</v>
      </c>
      <c r="W24" s="417">
        <f t="shared" si="11"/>
        <v>4.7319183161594225</v>
      </c>
      <c r="X24" s="421">
        <v>50715</v>
      </c>
      <c r="Y24" s="417">
        <f>(X24/1026151)*100</f>
        <v>4.94225508721426</v>
      </c>
      <c r="Z24" s="150" t="s">
        <v>1675</v>
      </c>
    </row>
    <row r="25" spans="1:26" ht="25.5" customHeight="1">
      <c r="A25" s="149" t="s">
        <v>1676</v>
      </c>
      <c r="B25" s="416">
        <v>99634</v>
      </c>
      <c r="C25" s="417">
        <f>(B25/1995531)*100</f>
        <v>4.9928565379340135</v>
      </c>
      <c r="D25" s="416">
        <v>44053</v>
      </c>
      <c r="E25" s="419">
        <f t="shared" si="13"/>
        <v>4.370770909812481</v>
      </c>
      <c r="F25" s="416">
        <v>55581</v>
      </c>
      <c r="G25" s="417">
        <f t="shared" si="14"/>
        <v>5.6277091342819325</v>
      </c>
      <c r="H25" s="416">
        <f t="shared" si="1"/>
        <v>97716</v>
      </c>
      <c r="I25" s="417">
        <f t="shared" si="2"/>
        <v>4.840931823394865</v>
      </c>
      <c r="J25" s="416">
        <v>43343</v>
      </c>
      <c r="K25" s="417">
        <f t="shared" si="3"/>
        <v>4.2479935157406965</v>
      </c>
      <c r="L25" s="416">
        <v>54373</v>
      </c>
      <c r="M25" s="417">
        <f t="shared" si="4"/>
        <v>5.446995652261025</v>
      </c>
      <c r="N25" s="418">
        <f t="shared" si="5"/>
        <v>94602</v>
      </c>
      <c r="O25" s="419">
        <f t="shared" si="6"/>
        <v>4.642856091190441</v>
      </c>
      <c r="P25" s="416">
        <v>42082</v>
      </c>
      <c r="Q25" s="417">
        <f t="shared" si="7"/>
        <v>4.08672218310714</v>
      </c>
      <c r="R25" s="416">
        <v>52520</v>
      </c>
      <c r="S25" s="417">
        <f t="shared" si="8"/>
        <v>5.211056727293654</v>
      </c>
      <c r="T25" s="418">
        <f t="shared" si="9"/>
        <v>92654</v>
      </c>
      <c r="U25" s="419">
        <f t="shared" si="10"/>
        <v>4.464147194381729</v>
      </c>
      <c r="V25" s="423">
        <v>41629</v>
      </c>
      <c r="W25" s="417">
        <f t="shared" si="11"/>
        <v>3.967073357837088</v>
      </c>
      <c r="X25" s="423">
        <v>51025</v>
      </c>
      <c r="Y25" s="417">
        <f t="shared" si="12"/>
        <v>4.97246506605753</v>
      </c>
      <c r="Z25" s="150" t="s">
        <v>1676</v>
      </c>
    </row>
    <row r="26" spans="1:26" ht="25.5" customHeight="1">
      <c r="A26" s="149" t="s">
        <v>1677</v>
      </c>
      <c r="B26" s="416">
        <v>85650</v>
      </c>
      <c r="C26" s="417">
        <f t="shared" si="0"/>
        <v>4.2920906766169</v>
      </c>
      <c r="D26" s="416">
        <v>36411</v>
      </c>
      <c r="E26" s="419">
        <f t="shared" si="13"/>
        <v>3.6125607699176507</v>
      </c>
      <c r="F26" s="416">
        <v>49239</v>
      </c>
      <c r="G26" s="417">
        <f t="shared" si="14"/>
        <v>4.985566471688313</v>
      </c>
      <c r="H26" s="416">
        <f t="shared" si="1"/>
        <v>88551</v>
      </c>
      <c r="I26" s="417">
        <f t="shared" si="2"/>
        <v>4.386890109024506</v>
      </c>
      <c r="J26" s="416">
        <v>37686</v>
      </c>
      <c r="K26" s="417">
        <f t="shared" si="3"/>
        <v>3.693557982470154</v>
      </c>
      <c r="L26" s="416">
        <v>50865</v>
      </c>
      <c r="M26" s="417">
        <f t="shared" si="4"/>
        <v>5.095570114804351</v>
      </c>
      <c r="N26" s="418">
        <f t="shared" si="5"/>
        <v>90572</v>
      </c>
      <c r="O26" s="419">
        <f t="shared" si="6"/>
        <v>4.445072640021359</v>
      </c>
      <c r="P26" s="416">
        <v>38569</v>
      </c>
      <c r="Q26" s="417">
        <f t="shared" si="7"/>
        <v>3.7455631357886814</v>
      </c>
      <c r="R26" s="416">
        <v>52003</v>
      </c>
      <c r="S26" s="417">
        <f t="shared" si="8"/>
        <v>5.159759767506699</v>
      </c>
      <c r="T26" s="418">
        <f t="shared" si="9"/>
        <v>88937</v>
      </c>
      <c r="U26" s="419">
        <f t="shared" si="10"/>
        <v>4.28505902634239</v>
      </c>
      <c r="V26" s="421">
        <v>38027</v>
      </c>
      <c r="W26" s="417">
        <f t="shared" si="11"/>
        <v>3.6238174969005006</v>
      </c>
      <c r="X26" s="421">
        <v>50910</v>
      </c>
      <c r="Y26" s="417">
        <f t="shared" si="12"/>
        <v>4.9612581384221235</v>
      </c>
      <c r="Z26" s="150" t="s">
        <v>1677</v>
      </c>
    </row>
    <row r="27" spans="1:26" ht="25.5" customHeight="1">
      <c r="A27" s="149" t="s">
        <v>1678</v>
      </c>
      <c r="B27" s="416">
        <v>53546</v>
      </c>
      <c r="C27" s="417">
        <f t="shared" si="0"/>
        <v>2.6832958245198895</v>
      </c>
      <c r="D27" s="416">
        <v>20207</v>
      </c>
      <c r="E27" s="419">
        <f t="shared" si="13"/>
        <v>2.004861593412045</v>
      </c>
      <c r="F27" s="416">
        <v>33339</v>
      </c>
      <c r="G27" s="417">
        <f t="shared" si="14"/>
        <v>3.375653457617268</v>
      </c>
      <c r="H27" s="416">
        <f t="shared" si="1"/>
        <v>57096</v>
      </c>
      <c r="I27" s="417">
        <f t="shared" si="2"/>
        <v>2.8285832759072536</v>
      </c>
      <c r="J27" s="416">
        <v>21899</v>
      </c>
      <c r="K27" s="417">
        <f t="shared" si="3"/>
        <v>2.1462937498836148</v>
      </c>
      <c r="L27" s="416">
        <v>35197</v>
      </c>
      <c r="M27" s="417">
        <f t="shared" si="4"/>
        <v>3.5259762377031114</v>
      </c>
      <c r="N27" s="418">
        <f t="shared" si="5"/>
        <v>61981</v>
      </c>
      <c r="O27" s="419">
        <f t="shared" si="6"/>
        <v>3.041889847868699</v>
      </c>
      <c r="P27" s="416">
        <v>24209</v>
      </c>
      <c r="Q27" s="417">
        <f t="shared" si="7"/>
        <v>2.3510160479739737</v>
      </c>
      <c r="R27" s="416">
        <v>37772</v>
      </c>
      <c r="S27" s="417">
        <f t="shared" si="8"/>
        <v>3.74775389762635</v>
      </c>
      <c r="T27" s="418">
        <f t="shared" si="9"/>
        <v>67893</v>
      </c>
      <c r="U27" s="419">
        <f t="shared" si="10"/>
        <v>3.2711415100066783</v>
      </c>
      <c r="V27" s="423">
        <v>26744</v>
      </c>
      <c r="W27" s="417">
        <f t="shared" si="11"/>
        <v>2.5485937659322846</v>
      </c>
      <c r="X27" s="423">
        <v>41149</v>
      </c>
      <c r="Y27" s="417">
        <f t="shared" si="12"/>
        <v>4.010033611037752</v>
      </c>
      <c r="Z27" s="150" t="s">
        <v>1678</v>
      </c>
    </row>
    <row r="28" spans="1:26" ht="25.5" customHeight="1">
      <c r="A28" s="149" t="s">
        <v>1679</v>
      </c>
      <c r="B28" s="416">
        <v>28429</v>
      </c>
      <c r="C28" s="417">
        <f t="shared" si="0"/>
        <v>1.4246333432053924</v>
      </c>
      <c r="D28" s="416">
        <v>9714</v>
      </c>
      <c r="E28" s="419">
        <f t="shared" si="13"/>
        <v>0.96378608988987</v>
      </c>
      <c r="F28" s="416">
        <v>18715</v>
      </c>
      <c r="G28" s="417">
        <f t="shared" si="14"/>
        <v>1.894938494235195</v>
      </c>
      <c r="H28" s="416">
        <f t="shared" si="1"/>
        <v>30402</v>
      </c>
      <c r="I28" s="417">
        <f t="shared" si="2"/>
        <v>1.506140338274701</v>
      </c>
      <c r="J28" s="416">
        <v>10437</v>
      </c>
      <c r="K28" s="417">
        <f t="shared" si="3"/>
        <v>1.0229173874393938</v>
      </c>
      <c r="L28" s="416">
        <v>19965</v>
      </c>
      <c r="M28" s="417">
        <f t="shared" si="4"/>
        <v>2.000060106990443</v>
      </c>
      <c r="N28" s="418">
        <f t="shared" si="5"/>
        <v>33159</v>
      </c>
      <c r="O28" s="419">
        <f t="shared" si="6"/>
        <v>1.6273700886639164</v>
      </c>
      <c r="P28" s="416">
        <v>11274</v>
      </c>
      <c r="Q28" s="417">
        <f t="shared" si="7"/>
        <v>1.094855422564277</v>
      </c>
      <c r="R28" s="416">
        <v>21885</v>
      </c>
      <c r="S28" s="417">
        <f t="shared" si="8"/>
        <v>2.1714390037475555</v>
      </c>
      <c r="T28" s="418">
        <f t="shared" si="9"/>
        <v>35617</v>
      </c>
      <c r="U28" s="419">
        <f t="shared" si="10"/>
        <v>1.7160568418232787</v>
      </c>
      <c r="V28" s="423">
        <v>12079</v>
      </c>
      <c r="W28" s="417">
        <f t="shared" si="11"/>
        <v>1.151079273807062</v>
      </c>
      <c r="X28" s="423">
        <v>23538</v>
      </c>
      <c r="Y28" s="417">
        <f t="shared" si="12"/>
        <v>2.2938144581060684</v>
      </c>
      <c r="Z28" s="150" t="s">
        <v>1679</v>
      </c>
    </row>
    <row r="29" spans="1:26" ht="25.5" customHeight="1" thickBot="1">
      <c r="A29" s="313" t="s">
        <v>1680</v>
      </c>
      <c r="B29" s="424">
        <v>18303</v>
      </c>
      <c r="C29" s="425">
        <f t="shared" si="0"/>
        <v>0.9171994822430721</v>
      </c>
      <c r="D29" s="424">
        <v>4968</v>
      </c>
      <c r="E29" s="425">
        <f t="shared" si="13"/>
        <v>0.4929060422660978</v>
      </c>
      <c r="F29" s="424">
        <v>13335</v>
      </c>
      <c r="G29" s="425">
        <f t="shared" si="14"/>
        <v>1.350200631612414</v>
      </c>
      <c r="H29" s="424">
        <f t="shared" si="1"/>
        <v>19923</v>
      </c>
      <c r="I29" s="425">
        <f t="shared" si="2"/>
        <v>0.9870019722204745</v>
      </c>
      <c r="J29" s="424">
        <v>5440</v>
      </c>
      <c r="K29" s="425">
        <f t="shared" si="3"/>
        <v>0.5331676331963497</v>
      </c>
      <c r="L29" s="424">
        <v>14483</v>
      </c>
      <c r="M29" s="425">
        <f t="shared" si="4"/>
        <v>1.450882570976338</v>
      </c>
      <c r="N29" s="424">
        <f t="shared" si="5"/>
        <v>20934</v>
      </c>
      <c r="O29" s="425">
        <f t="shared" si="6"/>
        <v>1.027394234931404</v>
      </c>
      <c r="P29" s="424">
        <v>5715</v>
      </c>
      <c r="Q29" s="425">
        <f t="shared" si="7"/>
        <v>0.5550025492243075</v>
      </c>
      <c r="R29" s="424">
        <v>15219</v>
      </c>
      <c r="S29" s="425">
        <f t="shared" si="8"/>
        <v>1.5100356498987455</v>
      </c>
      <c r="T29" s="424">
        <f t="shared" si="9"/>
        <v>23455</v>
      </c>
      <c r="U29" s="425">
        <f t="shared" si="10"/>
        <v>1.1300815123386303</v>
      </c>
      <c r="V29" s="426">
        <v>6474</v>
      </c>
      <c r="W29" s="425">
        <f t="shared" si="11"/>
        <v>0.6169457089682027</v>
      </c>
      <c r="X29" s="426">
        <v>16981</v>
      </c>
      <c r="Y29" s="425">
        <f t="shared" si="12"/>
        <v>1.654824679798587</v>
      </c>
      <c r="Z29" s="427" t="s">
        <v>1681</v>
      </c>
    </row>
    <row r="30" spans="2:26" ht="9.75" customHeight="1" thickTop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428"/>
      <c r="Z30" s="2"/>
    </row>
    <row r="31" spans="1:26" ht="12" customHeight="1">
      <c r="A31" s="231" t="s">
        <v>1346</v>
      </c>
      <c r="N31" s="234" t="s">
        <v>1094</v>
      </c>
      <c r="Y31" s="2"/>
      <c r="Z31" s="2"/>
    </row>
    <row r="32" spans="1:26" ht="12" customHeight="1">
      <c r="A32" s="231" t="s">
        <v>1619</v>
      </c>
      <c r="N32" s="232" t="s">
        <v>1682</v>
      </c>
      <c r="Y32" s="2"/>
      <c r="Z32" s="2"/>
    </row>
    <row r="33" spans="1:26" ht="11.25" customHeight="1">
      <c r="A33" s="121" t="s">
        <v>1911</v>
      </c>
      <c r="Z33" s="1038" t="s">
        <v>1912</v>
      </c>
    </row>
    <row r="34" spans="1:26" ht="12" customHeight="1">
      <c r="A34" s="126"/>
      <c r="Z34" s="129"/>
    </row>
    <row r="35" spans="1:26" s="131" customFormat="1" ht="21.75" customHeight="1">
      <c r="A35" s="1276" t="s">
        <v>1683</v>
      </c>
      <c r="B35" s="1276"/>
      <c r="C35" s="1276"/>
      <c r="D35" s="1276"/>
      <c r="E35" s="1276"/>
      <c r="F35" s="1276"/>
      <c r="G35" s="1276"/>
      <c r="H35" s="1276"/>
      <c r="I35" s="1276"/>
      <c r="J35" s="1276"/>
      <c r="K35" s="1276"/>
      <c r="L35" s="1276"/>
      <c r="M35" s="1276"/>
      <c r="N35" s="1301" t="s">
        <v>1684</v>
      </c>
      <c r="O35" s="1301"/>
      <c r="P35" s="1301"/>
      <c r="Q35" s="1301"/>
      <c r="R35" s="1301"/>
      <c r="S35" s="1301"/>
      <c r="T35" s="1301"/>
      <c r="U35" s="1301"/>
      <c r="V35" s="1301"/>
      <c r="W35" s="1301"/>
      <c r="X35" s="1301"/>
      <c r="Y35" s="1301"/>
      <c r="Z35" s="1301"/>
    </row>
    <row r="36" spans="1:26" s="3" customFormat="1" ht="12.75" customHeight="1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2.75" customHeight="1" thickBot="1">
      <c r="A37" s="406" t="s">
        <v>540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407"/>
      <c r="Z37" s="139" t="s">
        <v>294</v>
      </c>
    </row>
    <row r="38" spans="1:26" s="409" customFormat="1" ht="15" customHeight="1" thickTop="1">
      <c r="A38" s="408"/>
      <c r="B38" s="1329">
        <v>2011</v>
      </c>
      <c r="C38" s="1330"/>
      <c r="D38" s="1330"/>
      <c r="E38" s="1330"/>
      <c r="F38" s="1330"/>
      <c r="G38" s="1331"/>
      <c r="H38" s="1329">
        <v>2012</v>
      </c>
      <c r="I38" s="1330"/>
      <c r="J38" s="1330"/>
      <c r="K38" s="1330"/>
      <c r="L38" s="1330"/>
      <c r="M38" s="1331"/>
      <c r="N38" s="1324">
        <v>2013</v>
      </c>
      <c r="O38" s="1324"/>
      <c r="P38" s="1324"/>
      <c r="Q38" s="1324"/>
      <c r="R38" s="1324"/>
      <c r="S38" s="1324"/>
      <c r="T38" s="1324">
        <v>2014</v>
      </c>
      <c r="U38" s="1324"/>
      <c r="V38" s="1324"/>
      <c r="W38" s="1324"/>
      <c r="X38" s="1324"/>
      <c r="Y38" s="1324"/>
      <c r="Z38" s="408"/>
    </row>
    <row r="39" spans="1:26" s="409" customFormat="1" ht="15" customHeight="1">
      <c r="A39" s="410"/>
      <c r="B39" s="1325" t="s">
        <v>678</v>
      </c>
      <c r="C39" s="1326"/>
      <c r="D39" s="1325" t="s">
        <v>1050</v>
      </c>
      <c r="E39" s="1327"/>
      <c r="F39" s="1328" t="s">
        <v>1051</v>
      </c>
      <c r="G39" s="1326"/>
      <c r="H39" s="1325" t="s">
        <v>678</v>
      </c>
      <c r="I39" s="1326"/>
      <c r="J39" s="1325" t="s">
        <v>1050</v>
      </c>
      <c r="K39" s="1327"/>
      <c r="L39" s="1328" t="s">
        <v>1051</v>
      </c>
      <c r="M39" s="1326"/>
      <c r="N39" s="1325" t="s">
        <v>678</v>
      </c>
      <c r="O39" s="1326"/>
      <c r="P39" s="1325" t="s">
        <v>1050</v>
      </c>
      <c r="Q39" s="1327"/>
      <c r="R39" s="1328" t="s">
        <v>1051</v>
      </c>
      <c r="S39" s="1326"/>
      <c r="T39" s="1325" t="s">
        <v>678</v>
      </c>
      <c r="U39" s="1326"/>
      <c r="V39" s="1325" t="s">
        <v>1050</v>
      </c>
      <c r="W39" s="1327"/>
      <c r="X39" s="1328" t="s">
        <v>1051</v>
      </c>
      <c r="Y39" s="1326"/>
      <c r="Z39" s="410"/>
    </row>
    <row r="40" spans="1:26" s="409" customFormat="1" ht="15" customHeight="1">
      <c r="A40" s="411" t="s">
        <v>1055</v>
      </c>
      <c r="B40" s="1321" t="s">
        <v>679</v>
      </c>
      <c r="C40" s="1322"/>
      <c r="D40" s="1321" t="s">
        <v>1052</v>
      </c>
      <c r="E40" s="1322"/>
      <c r="F40" s="1323" t="s">
        <v>1053</v>
      </c>
      <c r="G40" s="1322"/>
      <c r="H40" s="1321" t="s">
        <v>679</v>
      </c>
      <c r="I40" s="1322"/>
      <c r="J40" s="1321" t="s">
        <v>1052</v>
      </c>
      <c r="K40" s="1322"/>
      <c r="L40" s="1323" t="s">
        <v>1053</v>
      </c>
      <c r="M40" s="1322"/>
      <c r="N40" s="1321" t="s">
        <v>679</v>
      </c>
      <c r="O40" s="1322"/>
      <c r="P40" s="1321" t="s">
        <v>1052</v>
      </c>
      <c r="Q40" s="1322"/>
      <c r="R40" s="1323" t="s">
        <v>1053</v>
      </c>
      <c r="S40" s="1322"/>
      <c r="T40" s="1321" t="s">
        <v>679</v>
      </c>
      <c r="U40" s="1322"/>
      <c r="V40" s="1321" t="s">
        <v>1052</v>
      </c>
      <c r="W40" s="1322"/>
      <c r="X40" s="1323" t="s">
        <v>1053</v>
      </c>
      <c r="Y40" s="1322"/>
      <c r="Z40" s="411" t="s">
        <v>1055</v>
      </c>
    </row>
    <row r="41" spans="1:26" s="409" customFormat="1" ht="15" customHeight="1">
      <c r="A41" s="411"/>
      <c r="B41" s="412" t="s">
        <v>174</v>
      </c>
      <c r="C41" s="412" t="s">
        <v>324</v>
      </c>
      <c r="D41" s="412" t="s">
        <v>174</v>
      </c>
      <c r="E41" s="412" t="s">
        <v>324</v>
      </c>
      <c r="F41" s="412" t="s">
        <v>174</v>
      </c>
      <c r="G41" s="412" t="s">
        <v>324</v>
      </c>
      <c r="H41" s="412" t="s">
        <v>174</v>
      </c>
      <c r="I41" s="412" t="s">
        <v>324</v>
      </c>
      <c r="J41" s="412" t="s">
        <v>174</v>
      </c>
      <c r="K41" s="412" t="s">
        <v>324</v>
      </c>
      <c r="L41" s="412" t="s">
        <v>174</v>
      </c>
      <c r="M41" s="412" t="s">
        <v>324</v>
      </c>
      <c r="N41" s="412" t="s">
        <v>174</v>
      </c>
      <c r="O41" s="412" t="s">
        <v>324</v>
      </c>
      <c r="P41" s="412" t="s">
        <v>174</v>
      </c>
      <c r="Q41" s="412" t="s">
        <v>324</v>
      </c>
      <c r="R41" s="412" t="s">
        <v>174</v>
      </c>
      <c r="S41" s="412" t="s">
        <v>324</v>
      </c>
      <c r="T41" s="412" t="s">
        <v>174</v>
      </c>
      <c r="U41" s="412" t="s">
        <v>324</v>
      </c>
      <c r="V41" s="412" t="s">
        <v>174</v>
      </c>
      <c r="W41" s="412" t="s">
        <v>324</v>
      </c>
      <c r="X41" s="412" t="s">
        <v>174</v>
      </c>
      <c r="Y41" s="412" t="s">
        <v>324</v>
      </c>
      <c r="Z41" s="411"/>
    </row>
    <row r="42" spans="1:26" s="409" customFormat="1" ht="15" customHeight="1">
      <c r="A42" s="413"/>
      <c r="B42" s="414" t="s">
        <v>97</v>
      </c>
      <c r="C42" s="414" t="s">
        <v>175</v>
      </c>
      <c r="D42" s="414" t="s">
        <v>97</v>
      </c>
      <c r="E42" s="414" t="s">
        <v>175</v>
      </c>
      <c r="F42" s="414" t="s">
        <v>97</v>
      </c>
      <c r="G42" s="414" t="s">
        <v>175</v>
      </c>
      <c r="H42" s="414" t="s">
        <v>97</v>
      </c>
      <c r="I42" s="414" t="s">
        <v>175</v>
      </c>
      <c r="J42" s="414" t="s">
        <v>97</v>
      </c>
      <c r="K42" s="414" t="s">
        <v>175</v>
      </c>
      <c r="L42" s="414" t="s">
        <v>97</v>
      </c>
      <c r="M42" s="414" t="s">
        <v>175</v>
      </c>
      <c r="N42" s="414" t="s">
        <v>97</v>
      </c>
      <c r="O42" s="414" t="s">
        <v>175</v>
      </c>
      <c r="P42" s="414" t="s">
        <v>97</v>
      </c>
      <c r="Q42" s="414" t="s">
        <v>175</v>
      </c>
      <c r="R42" s="414" t="s">
        <v>97</v>
      </c>
      <c r="S42" s="414" t="s">
        <v>175</v>
      </c>
      <c r="T42" s="414" t="s">
        <v>97</v>
      </c>
      <c r="U42" s="414" t="s">
        <v>175</v>
      </c>
      <c r="V42" s="414" t="s">
        <v>97</v>
      </c>
      <c r="W42" s="414" t="s">
        <v>175</v>
      </c>
      <c r="X42" s="414" t="s">
        <v>97</v>
      </c>
      <c r="Y42" s="414" t="s">
        <v>175</v>
      </c>
      <c r="Z42" s="413"/>
    </row>
    <row r="43" spans="1:26" ht="25.5" customHeight="1">
      <c r="A43" s="415" t="s">
        <v>1661</v>
      </c>
      <c r="B43" s="418">
        <f>D43+F43</f>
        <v>2101284</v>
      </c>
      <c r="C43" s="419">
        <f>(B43/2101284)*100</f>
        <v>100</v>
      </c>
      <c r="D43" s="416">
        <f>SUM(D44:D61)</f>
        <v>1063012</v>
      </c>
      <c r="E43" s="417">
        <f>(D43/1063012)*100</f>
        <v>100</v>
      </c>
      <c r="F43" s="416">
        <f>SUM(F44:F61)</f>
        <v>1038272</v>
      </c>
      <c r="G43" s="417">
        <f>(F43/1038272)*100</f>
        <v>100</v>
      </c>
      <c r="H43" s="418">
        <f>J43+L43</f>
        <v>2028777</v>
      </c>
      <c r="I43" s="419">
        <f>(H43/2028777)*100</f>
        <v>100</v>
      </c>
      <c r="J43" s="429">
        <f>SUM(J44:J61)</f>
        <v>1026812</v>
      </c>
      <c r="K43" s="419">
        <f>(J43/1026812)*100</f>
        <v>100</v>
      </c>
      <c r="L43" s="429">
        <f>SUM(L44:L61)</f>
        <v>1001965</v>
      </c>
      <c r="M43" s="419">
        <f>(L43/1001965)*100</f>
        <v>100</v>
      </c>
      <c r="N43" s="430">
        <f>P43+R43</f>
        <v>2047631</v>
      </c>
      <c r="O43" s="419">
        <f>(N43/2047631)*100</f>
        <v>100</v>
      </c>
      <c r="P43" s="418" t="s">
        <v>1056</v>
      </c>
      <c r="Q43" s="419">
        <f>(P43/1037421)*100</f>
        <v>100</v>
      </c>
      <c r="R43" s="418" t="s">
        <v>1075</v>
      </c>
      <c r="S43" s="419">
        <f>(R43/1010210)*100</f>
        <v>100</v>
      </c>
      <c r="T43" s="418">
        <v>2062273</v>
      </c>
      <c r="U43" s="419">
        <f>(T43/2062273)*100</f>
        <v>100</v>
      </c>
      <c r="V43" s="418">
        <v>1045892</v>
      </c>
      <c r="W43" s="419">
        <f>(V43/1045892)*100</f>
        <v>100</v>
      </c>
      <c r="X43" s="418">
        <v>1016381</v>
      </c>
      <c r="Y43" s="419">
        <f>(X43/1016381)*100</f>
        <v>100</v>
      </c>
      <c r="Z43" s="420" t="s">
        <v>679</v>
      </c>
    </row>
    <row r="44" spans="1:26" ht="25.5" customHeight="1">
      <c r="A44" s="149" t="s">
        <v>1685</v>
      </c>
      <c r="B44" s="418">
        <f aca="true" t="shared" si="15" ref="B44:B61">D44+F44</f>
        <v>103537</v>
      </c>
      <c r="C44" s="419">
        <f aca="true" t="shared" si="16" ref="C44:C61">(B44/2101284)*100</f>
        <v>4.927320628720344</v>
      </c>
      <c r="D44" s="421">
        <v>53382</v>
      </c>
      <c r="E44" s="417">
        <f aca="true" t="shared" si="17" ref="E44:E61">(D44/1063012)*100</f>
        <v>5.021768333753522</v>
      </c>
      <c r="F44" s="421">
        <v>50155</v>
      </c>
      <c r="G44" s="417">
        <f aca="true" t="shared" si="18" ref="G44:G60">(F44/1038272)*100</f>
        <v>4.83062241878814</v>
      </c>
      <c r="H44" s="418">
        <f aca="true" t="shared" si="19" ref="H44:H61">J44+L44</f>
        <v>99303</v>
      </c>
      <c r="I44" s="419">
        <f aca="true" t="shared" si="20" ref="I44:I61">(H44/2028777)*100</f>
        <v>4.894722288354019</v>
      </c>
      <c r="J44" s="423">
        <v>51101</v>
      </c>
      <c r="K44" s="419">
        <f aca="true" t="shared" si="21" ref="K44:K61">(J44/1026812)*100</f>
        <v>4.976665640837855</v>
      </c>
      <c r="L44" s="423">
        <v>48202</v>
      </c>
      <c r="M44" s="419">
        <f aca="true" t="shared" si="22" ref="M44:M61">(L44/1001965)*100</f>
        <v>4.810746882376131</v>
      </c>
      <c r="N44" s="430">
        <f aca="true" t="shared" si="23" ref="N44:N61">P44+R44</f>
        <v>98875</v>
      </c>
      <c r="O44" s="419">
        <f aca="true" t="shared" si="24" ref="O44:O61">(N44/2047631)*100</f>
        <v>4.828750883337867</v>
      </c>
      <c r="P44" s="418" t="s">
        <v>1057</v>
      </c>
      <c r="Q44" s="419">
        <f aca="true" t="shared" si="25" ref="Q44:Q61">(P44/1037421)*100</f>
        <v>4.904277048565626</v>
      </c>
      <c r="R44" s="416" t="s">
        <v>1076</v>
      </c>
      <c r="S44" s="419">
        <f aca="true" t="shared" si="26" ref="S44:S61">(R44/1010210)*100</f>
        <v>4.751190346561606</v>
      </c>
      <c r="T44" s="416">
        <v>98147</v>
      </c>
      <c r="U44" s="419">
        <f aca="true" t="shared" si="27" ref="U44:U61">(T44/2062273)*100</f>
        <v>4.759166220961046</v>
      </c>
      <c r="V44" s="418">
        <v>50585</v>
      </c>
      <c r="W44" s="419">
        <f aca="true" t="shared" si="28" ref="W44:W61">(V44/1045892)*100</f>
        <v>4.836541440225186</v>
      </c>
      <c r="X44" s="416">
        <v>47562</v>
      </c>
      <c r="Y44" s="419">
        <f aca="true" t="shared" si="29" ref="Y44:Y61">(X44/1016381)*100</f>
        <v>4.67954438345463</v>
      </c>
      <c r="Z44" s="422" t="s">
        <v>1323</v>
      </c>
    </row>
    <row r="45" spans="1:26" ht="25.5" customHeight="1">
      <c r="A45" s="149" t="s">
        <v>1664</v>
      </c>
      <c r="B45" s="418">
        <f t="shared" si="15"/>
        <v>100446</v>
      </c>
      <c r="C45" s="419">
        <f t="shared" si="16"/>
        <v>4.780220093999668</v>
      </c>
      <c r="D45" s="423">
        <v>52083</v>
      </c>
      <c r="E45" s="417">
        <f t="shared" si="17"/>
        <v>4.89956839621754</v>
      </c>
      <c r="F45" s="423">
        <v>48363</v>
      </c>
      <c r="G45" s="417">
        <f t="shared" si="18"/>
        <v>4.658027954139185</v>
      </c>
      <c r="H45" s="418">
        <f t="shared" si="19"/>
        <v>97493</v>
      </c>
      <c r="I45" s="419">
        <f t="shared" si="20"/>
        <v>4.805505977246391</v>
      </c>
      <c r="J45" s="423">
        <v>50481</v>
      </c>
      <c r="K45" s="419">
        <f t="shared" si="21"/>
        <v>4.9162845778974145</v>
      </c>
      <c r="L45" s="423">
        <v>47012</v>
      </c>
      <c r="M45" s="419">
        <f t="shared" si="22"/>
        <v>4.6919802587914745</v>
      </c>
      <c r="N45" s="430">
        <f t="shared" si="23"/>
        <v>98104</v>
      </c>
      <c r="O45" s="419">
        <f t="shared" si="24"/>
        <v>4.791097614755784</v>
      </c>
      <c r="P45" s="416" t="s">
        <v>1058</v>
      </c>
      <c r="Q45" s="419">
        <f t="shared" si="25"/>
        <v>4.88952893762513</v>
      </c>
      <c r="R45" s="416" t="s">
        <v>1077</v>
      </c>
      <c r="S45" s="419">
        <f t="shared" si="26"/>
        <v>4.690014947387177</v>
      </c>
      <c r="T45" s="416">
        <v>97952</v>
      </c>
      <c r="U45" s="419">
        <f t="shared" si="27"/>
        <v>4.7497106348189595</v>
      </c>
      <c r="V45" s="416">
        <v>50648</v>
      </c>
      <c r="W45" s="419">
        <f t="shared" si="28"/>
        <v>4.842565006711974</v>
      </c>
      <c r="X45" s="416">
        <v>47304</v>
      </c>
      <c r="Y45" s="419">
        <f t="shared" si="29"/>
        <v>4.654160201735373</v>
      </c>
      <c r="Z45" s="150" t="s">
        <v>1664</v>
      </c>
    </row>
    <row r="46" spans="1:26" ht="25.5" customHeight="1">
      <c r="A46" s="149" t="s">
        <v>1665</v>
      </c>
      <c r="B46" s="418">
        <f t="shared" si="15"/>
        <v>129789</v>
      </c>
      <c r="C46" s="419">
        <f t="shared" si="16"/>
        <v>6.176651989926159</v>
      </c>
      <c r="D46" s="421">
        <v>67481</v>
      </c>
      <c r="E46" s="417">
        <f t="shared" si="17"/>
        <v>6.348093906747995</v>
      </c>
      <c r="F46" s="421">
        <v>62308</v>
      </c>
      <c r="G46" s="417">
        <f t="shared" si="18"/>
        <v>6.0011249460642295</v>
      </c>
      <c r="H46" s="418">
        <f t="shared" si="19"/>
        <v>118763</v>
      </c>
      <c r="I46" s="419">
        <f t="shared" si="20"/>
        <v>5.853920859710062</v>
      </c>
      <c r="J46" s="423">
        <v>62017</v>
      </c>
      <c r="K46" s="419">
        <f t="shared" si="21"/>
        <v>6.039761903834393</v>
      </c>
      <c r="L46" s="423">
        <v>56746</v>
      </c>
      <c r="M46" s="419">
        <f t="shared" si="22"/>
        <v>5.663471278936889</v>
      </c>
      <c r="N46" s="430">
        <f t="shared" si="23"/>
        <v>113458</v>
      </c>
      <c r="O46" s="419">
        <f t="shared" si="24"/>
        <v>5.540939749398207</v>
      </c>
      <c r="P46" s="416" t="s">
        <v>1059</v>
      </c>
      <c r="Q46" s="419">
        <f t="shared" si="25"/>
        <v>5.691324929801884</v>
      </c>
      <c r="R46" s="416" t="s">
        <v>1078</v>
      </c>
      <c r="S46" s="419">
        <f t="shared" si="26"/>
        <v>5.386503796240386</v>
      </c>
      <c r="T46" s="416">
        <v>108420</v>
      </c>
      <c r="U46" s="419">
        <f t="shared" si="27"/>
        <v>5.257305895000322</v>
      </c>
      <c r="V46" s="416">
        <v>56304</v>
      </c>
      <c r="W46" s="419">
        <f t="shared" si="28"/>
        <v>5.383347420192525</v>
      </c>
      <c r="X46" s="416">
        <v>52116</v>
      </c>
      <c r="Y46" s="419">
        <f t="shared" si="29"/>
        <v>5.127604707289884</v>
      </c>
      <c r="Z46" s="150" t="s">
        <v>1665</v>
      </c>
    </row>
    <row r="47" spans="1:26" ht="25.5" customHeight="1">
      <c r="A47" s="149" t="s">
        <v>1666</v>
      </c>
      <c r="B47" s="418">
        <f t="shared" si="15"/>
        <v>137668</v>
      </c>
      <c r="C47" s="419">
        <f t="shared" si="16"/>
        <v>6.551613204117102</v>
      </c>
      <c r="D47" s="423">
        <v>72666</v>
      </c>
      <c r="E47" s="417">
        <f t="shared" si="17"/>
        <v>6.8358588614239535</v>
      </c>
      <c r="F47" s="423">
        <v>65002</v>
      </c>
      <c r="G47" s="417">
        <f t="shared" si="18"/>
        <v>6.260594526289835</v>
      </c>
      <c r="H47" s="418">
        <f t="shared" si="19"/>
        <v>131780</v>
      </c>
      <c r="I47" s="419">
        <f t="shared" si="20"/>
        <v>6.4955389379907205</v>
      </c>
      <c r="J47" s="423">
        <v>69236</v>
      </c>
      <c r="K47" s="419">
        <f t="shared" si="21"/>
        <v>6.742811731845752</v>
      </c>
      <c r="L47" s="423">
        <v>62544</v>
      </c>
      <c r="M47" s="419">
        <f t="shared" si="22"/>
        <v>6.242134206284651</v>
      </c>
      <c r="N47" s="430">
        <f t="shared" si="23"/>
        <v>130993</v>
      </c>
      <c r="O47" s="419">
        <f t="shared" si="24"/>
        <v>6.397295215788391</v>
      </c>
      <c r="P47" s="416" t="s">
        <v>1060</v>
      </c>
      <c r="Q47" s="419">
        <f t="shared" si="25"/>
        <v>6.635396815757537</v>
      </c>
      <c r="R47" s="416" t="s">
        <v>1079</v>
      </c>
      <c r="S47" s="419">
        <f t="shared" si="26"/>
        <v>6.152780115025588</v>
      </c>
      <c r="T47" s="416">
        <v>128958</v>
      </c>
      <c r="U47" s="419">
        <f t="shared" si="27"/>
        <v>6.253197321596122</v>
      </c>
      <c r="V47" s="416">
        <v>67609</v>
      </c>
      <c r="W47" s="419">
        <f t="shared" si="28"/>
        <v>6.464242961988427</v>
      </c>
      <c r="X47" s="416">
        <v>61349</v>
      </c>
      <c r="Y47" s="419">
        <f t="shared" si="29"/>
        <v>6.036023892615072</v>
      </c>
      <c r="Z47" s="150" t="s">
        <v>1666</v>
      </c>
    </row>
    <row r="48" spans="1:26" ht="25.5" customHeight="1">
      <c r="A48" s="149" t="s">
        <v>1667</v>
      </c>
      <c r="B48" s="418">
        <f t="shared" si="15"/>
        <v>122349</v>
      </c>
      <c r="C48" s="419">
        <f t="shared" si="16"/>
        <v>5.822582763681634</v>
      </c>
      <c r="D48" s="421">
        <v>63864</v>
      </c>
      <c r="E48" s="417">
        <f t="shared" si="17"/>
        <v>6.007834342415702</v>
      </c>
      <c r="F48" s="421">
        <v>58485</v>
      </c>
      <c r="G48" s="417">
        <f t="shared" si="18"/>
        <v>5.632917000554768</v>
      </c>
      <c r="H48" s="418">
        <f t="shared" si="19"/>
        <v>119869</v>
      </c>
      <c r="I48" s="419">
        <f t="shared" si="20"/>
        <v>5.908436461966988</v>
      </c>
      <c r="J48" s="423">
        <v>63079</v>
      </c>
      <c r="K48" s="419">
        <f t="shared" si="21"/>
        <v>6.143188821322696</v>
      </c>
      <c r="L48" s="423">
        <v>56790</v>
      </c>
      <c r="M48" s="419">
        <f t="shared" si="22"/>
        <v>5.66786264989296</v>
      </c>
      <c r="N48" s="430">
        <f t="shared" si="23"/>
        <v>122775</v>
      </c>
      <c r="O48" s="419">
        <f t="shared" si="24"/>
        <v>5.995953372458221</v>
      </c>
      <c r="P48" s="416" t="s">
        <v>1061</v>
      </c>
      <c r="Q48" s="419">
        <f t="shared" si="25"/>
        <v>6.266501256481217</v>
      </c>
      <c r="R48" s="416" t="s">
        <v>1080</v>
      </c>
      <c r="S48" s="419">
        <f t="shared" si="26"/>
        <v>5.718118015066175</v>
      </c>
      <c r="T48" s="416">
        <v>125703</v>
      </c>
      <c r="U48" s="419">
        <f t="shared" si="27"/>
        <v>6.095361768301287</v>
      </c>
      <c r="V48" s="416">
        <v>67219</v>
      </c>
      <c r="W48" s="419">
        <f t="shared" si="28"/>
        <v>6.426954217070213</v>
      </c>
      <c r="X48" s="416">
        <v>58484</v>
      </c>
      <c r="Y48" s="419">
        <f t="shared" si="29"/>
        <v>5.754141409569836</v>
      </c>
      <c r="Z48" s="150" t="s">
        <v>1667</v>
      </c>
    </row>
    <row r="49" spans="1:26" ht="25.5" customHeight="1">
      <c r="A49" s="149" t="s">
        <v>1668</v>
      </c>
      <c r="B49" s="418">
        <f t="shared" si="15"/>
        <v>134621</v>
      </c>
      <c r="C49" s="419">
        <f t="shared" si="16"/>
        <v>6.4066066271860445</v>
      </c>
      <c r="D49" s="423">
        <v>72590</v>
      </c>
      <c r="E49" s="417">
        <f t="shared" si="17"/>
        <v>6.828709365463419</v>
      </c>
      <c r="F49" s="423">
        <v>62031</v>
      </c>
      <c r="G49" s="417">
        <f>(F49/1038272)*100</f>
        <v>5.974446002588917</v>
      </c>
      <c r="H49" s="418">
        <f t="shared" si="19"/>
        <v>122265</v>
      </c>
      <c r="I49" s="419">
        <f t="shared" si="20"/>
        <v>6.026537169930456</v>
      </c>
      <c r="J49" s="423">
        <v>65480</v>
      </c>
      <c r="K49" s="419">
        <f t="shared" si="21"/>
        <v>6.377019357000114</v>
      </c>
      <c r="L49" s="423">
        <v>56785</v>
      </c>
      <c r="M49" s="419">
        <f t="shared" si="22"/>
        <v>5.6673636304661335</v>
      </c>
      <c r="N49" s="430">
        <f t="shared" si="23"/>
        <v>117905</v>
      </c>
      <c r="O49" s="419">
        <f t="shared" si="24"/>
        <v>5.7581175514533625</v>
      </c>
      <c r="P49" s="416" t="s">
        <v>1062</v>
      </c>
      <c r="Q49" s="419">
        <f t="shared" si="25"/>
        <v>6.101187463912915</v>
      </c>
      <c r="R49" s="416" t="s">
        <v>1081</v>
      </c>
      <c r="S49" s="419">
        <f t="shared" si="26"/>
        <v>5.405806713455618</v>
      </c>
      <c r="T49" s="416">
        <v>116662</v>
      </c>
      <c r="U49" s="419">
        <f t="shared" si="27"/>
        <v>5.656962002605863</v>
      </c>
      <c r="V49" s="416">
        <v>62755</v>
      </c>
      <c r="W49" s="419">
        <f t="shared" si="28"/>
        <v>6.000141506006356</v>
      </c>
      <c r="X49" s="416">
        <v>53907</v>
      </c>
      <c r="Y49" s="419">
        <f t="shared" si="29"/>
        <v>5.303818154806121</v>
      </c>
      <c r="Z49" s="150" t="s">
        <v>1668</v>
      </c>
    </row>
    <row r="50" spans="1:26" ht="25.5" customHeight="1">
      <c r="A50" s="149" t="s">
        <v>1669</v>
      </c>
      <c r="B50" s="418">
        <f t="shared" si="15"/>
        <v>156560</v>
      </c>
      <c r="C50" s="419">
        <f t="shared" si="16"/>
        <v>7.450682535059516</v>
      </c>
      <c r="D50" s="421">
        <v>84000</v>
      </c>
      <c r="E50" s="417">
        <f t="shared" si="17"/>
        <v>7.902074482696338</v>
      </c>
      <c r="F50" s="421">
        <v>72560</v>
      </c>
      <c r="G50" s="417">
        <f t="shared" si="18"/>
        <v>6.988534796276891</v>
      </c>
      <c r="H50" s="418">
        <f t="shared" si="19"/>
        <v>153366</v>
      </c>
      <c r="I50" s="419">
        <f t="shared" si="20"/>
        <v>7.559529706813514</v>
      </c>
      <c r="J50" s="423">
        <v>82461</v>
      </c>
      <c r="K50" s="419">
        <f t="shared" si="21"/>
        <v>8.030778759889834</v>
      </c>
      <c r="L50" s="423">
        <v>70905</v>
      </c>
      <c r="M50" s="419">
        <f t="shared" si="22"/>
        <v>7.076594491823567</v>
      </c>
      <c r="N50" s="430">
        <f t="shared" si="23"/>
        <v>155839</v>
      </c>
      <c r="O50" s="419">
        <f t="shared" si="24"/>
        <v>7.61069743523125</v>
      </c>
      <c r="P50" s="416" t="s">
        <v>1063</v>
      </c>
      <c r="Q50" s="419">
        <f t="shared" si="25"/>
        <v>8.035792604930881</v>
      </c>
      <c r="R50" s="416" t="s">
        <v>1082</v>
      </c>
      <c r="S50" s="419">
        <f>(R50/1010210)*100</f>
        <v>7.174151909009018</v>
      </c>
      <c r="T50" s="416">
        <v>150892</v>
      </c>
      <c r="U50" s="419">
        <f t="shared" si="27"/>
        <v>7.316781046932196</v>
      </c>
      <c r="V50" s="416">
        <v>80917</v>
      </c>
      <c r="W50" s="419">
        <f t="shared" si="28"/>
        <v>7.736649673197615</v>
      </c>
      <c r="X50" s="416">
        <v>69975</v>
      </c>
      <c r="Y50" s="419">
        <f t="shared" si="29"/>
        <v>6.884721379089141</v>
      </c>
      <c r="Z50" s="150" t="s">
        <v>1669</v>
      </c>
    </row>
    <row r="51" spans="1:26" ht="25.5" customHeight="1">
      <c r="A51" s="149" t="s">
        <v>1670</v>
      </c>
      <c r="B51" s="418">
        <f t="shared" si="15"/>
        <v>164182</v>
      </c>
      <c r="C51" s="419">
        <f t="shared" si="16"/>
        <v>7.813413132161099</v>
      </c>
      <c r="D51" s="423">
        <v>86540</v>
      </c>
      <c r="E51" s="417">
        <f t="shared" si="17"/>
        <v>8.141018163482633</v>
      </c>
      <c r="F51" s="423">
        <v>77642</v>
      </c>
      <c r="G51" s="417">
        <f t="shared" si="18"/>
        <v>7.478001910867286</v>
      </c>
      <c r="H51" s="418">
        <f t="shared" si="19"/>
        <v>155824</v>
      </c>
      <c r="I51" s="419">
        <f t="shared" si="20"/>
        <v>7.680686443113265</v>
      </c>
      <c r="J51" s="423">
        <v>81947</v>
      </c>
      <c r="K51" s="419">
        <f t="shared" si="21"/>
        <v>7.980720910935984</v>
      </c>
      <c r="L51" s="423">
        <v>73877</v>
      </c>
      <c r="M51" s="419">
        <f t="shared" si="22"/>
        <v>7.373211639129111</v>
      </c>
      <c r="N51" s="430">
        <f t="shared" si="23"/>
        <v>150941</v>
      </c>
      <c r="O51" s="419">
        <f t="shared" si="24"/>
        <v>7.3714941803479235</v>
      </c>
      <c r="P51" s="416" t="s">
        <v>1064</v>
      </c>
      <c r="Q51" s="419">
        <f t="shared" si="25"/>
        <v>7.718178058859422</v>
      </c>
      <c r="R51" s="416" t="s">
        <v>1083</v>
      </c>
      <c r="S51" s="419">
        <f t="shared" si="26"/>
        <v>7.015472030567901</v>
      </c>
      <c r="T51" s="416">
        <v>149914</v>
      </c>
      <c r="U51" s="419">
        <f t="shared" si="27"/>
        <v>7.269357645665729</v>
      </c>
      <c r="V51" s="416">
        <v>79380</v>
      </c>
      <c r="W51" s="419">
        <f t="shared" si="28"/>
        <v>7.589693773353272</v>
      </c>
      <c r="X51" s="416">
        <v>70534</v>
      </c>
      <c r="Y51" s="419">
        <f t="shared" si="29"/>
        <v>6.939720439480864</v>
      </c>
      <c r="Z51" s="150" t="s">
        <v>1670</v>
      </c>
    </row>
    <row r="52" spans="1:26" ht="25.5" customHeight="1">
      <c r="A52" s="149" t="s">
        <v>1671</v>
      </c>
      <c r="B52" s="418">
        <f t="shared" si="15"/>
        <v>176424</v>
      </c>
      <c r="C52" s="419">
        <f t="shared" si="16"/>
        <v>8.396009297172585</v>
      </c>
      <c r="D52" s="421">
        <v>93890</v>
      </c>
      <c r="E52" s="417">
        <f t="shared" si="17"/>
        <v>8.832449680718563</v>
      </c>
      <c r="F52" s="421">
        <v>82534</v>
      </c>
      <c r="G52" s="417">
        <f t="shared" si="18"/>
        <v>7.949169389138877</v>
      </c>
      <c r="H52" s="418">
        <f t="shared" si="19"/>
        <v>170422</v>
      </c>
      <c r="I52" s="419">
        <f t="shared" si="20"/>
        <v>8.40023324396915</v>
      </c>
      <c r="J52" s="423">
        <v>91106</v>
      </c>
      <c r="K52" s="419">
        <f t="shared" si="21"/>
        <v>8.872705032664207</v>
      </c>
      <c r="L52" s="423">
        <v>79316</v>
      </c>
      <c r="M52" s="419">
        <f t="shared" si="22"/>
        <v>7.916044971630745</v>
      </c>
      <c r="N52" s="430">
        <f t="shared" si="23"/>
        <v>170752</v>
      </c>
      <c r="O52" s="419">
        <f t="shared" si="24"/>
        <v>8.339002486287812</v>
      </c>
      <c r="P52" s="416" t="s">
        <v>1065</v>
      </c>
      <c r="Q52" s="419">
        <f t="shared" si="25"/>
        <v>8.793922621577932</v>
      </c>
      <c r="R52" s="416" t="s">
        <v>1084</v>
      </c>
      <c r="S52" s="419">
        <f t="shared" si="26"/>
        <v>7.871828629690857</v>
      </c>
      <c r="T52" s="416">
        <v>169773</v>
      </c>
      <c r="U52" s="419">
        <f t="shared" si="27"/>
        <v>8.232324236412929</v>
      </c>
      <c r="V52" s="416">
        <v>90802</v>
      </c>
      <c r="W52" s="419">
        <f t="shared" si="28"/>
        <v>8.681775938624638</v>
      </c>
      <c r="X52" s="416">
        <v>78971</v>
      </c>
      <c r="Y52" s="419">
        <f t="shared" si="29"/>
        <v>7.769822537021058</v>
      </c>
      <c r="Z52" s="150" t="s">
        <v>1671</v>
      </c>
    </row>
    <row r="53" spans="1:26" ht="25.5" customHeight="1">
      <c r="A53" s="149" t="s">
        <v>1672</v>
      </c>
      <c r="B53" s="418">
        <f t="shared" si="15"/>
        <v>159933</v>
      </c>
      <c r="C53" s="419">
        <f t="shared" si="16"/>
        <v>7.611203435613653</v>
      </c>
      <c r="D53" s="423">
        <v>85424</v>
      </c>
      <c r="E53" s="417">
        <f>(D53/1063012)*100</f>
        <v>8.036033459641095</v>
      </c>
      <c r="F53" s="423">
        <v>74509</v>
      </c>
      <c r="G53" s="417">
        <f t="shared" si="18"/>
        <v>7.176250539357702</v>
      </c>
      <c r="H53" s="418">
        <f t="shared" si="19"/>
        <v>152903</v>
      </c>
      <c r="I53" s="419">
        <f>(H53/2028777)*100</f>
        <v>7.5367080758506235</v>
      </c>
      <c r="J53" s="423">
        <v>81254</v>
      </c>
      <c r="K53" s="419">
        <f t="shared" si="21"/>
        <v>7.913230464778362</v>
      </c>
      <c r="L53" s="423">
        <v>71649</v>
      </c>
      <c r="M53" s="419">
        <f t="shared" si="22"/>
        <v>7.1508485825353185</v>
      </c>
      <c r="N53" s="430">
        <f t="shared" si="23"/>
        <v>160519</v>
      </c>
      <c r="O53" s="419">
        <f t="shared" si="24"/>
        <v>7.839254240632224</v>
      </c>
      <c r="P53" s="416" t="s">
        <v>1066</v>
      </c>
      <c r="Q53" s="419">
        <f t="shared" si="25"/>
        <v>8.222987581705016</v>
      </c>
      <c r="R53" s="416" t="s">
        <v>1085</v>
      </c>
      <c r="S53" s="419">
        <f t="shared" si="26"/>
        <v>7.445184664574693</v>
      </c>
      <c r="T53" s="416">
        <v>164005</v>
      </c>
      <c r="U53" s="419">
        <f t="shared" si="27"/>
        <v>7.952632847348533</v>
      </c>
      <c r="V53" s="416">
        <v>87191</v>
      </c>
      <c r="W53" s="419">
        <f t="shared" si="28"/>
        <v>8.336520405548566</v>
      </c>
      <c r="X53" s="416">
        <v>76814</v>
      </c>
      <c r="Y53" s="419">
        <f t="shared" si="29"/>
        <v>7.557598971251922</v>
      </c>
      <c r="Z53" s="150" t="s">
        <v>1672</v>
      </c>
    </row>
    <row r="54" spans="1:26" ht="25.5" customHeight="1">
      <c r="A54" s="149" t="s">
        <v>1673</v>
      </c>
      <c r="B54" s="418">
        <f>D54+F54</f>
        <v>168397</v>
      </c>
      <c r="C54" s="419">
        <f t="shared" si="16"/>
        <v>8.014004770416564</v>
      </c>
      <c r="D54" s="421">
        <v>87116</v>
      </c>
      <c r="E54" s="417">
        <f t="shared" si="17"/>
        <v>8.195203817078264</v>
      </c>
      <c r="F54" s="421">
        <v>81281</v>
      </c>
      <c r="G54" s="417">
        <f t="shared" si="18"/>
        <v>7.828488103310114</v>
      </c>
      <c r="H54" s="418">
        <f>J54+L54</f>
        <v>166081</v>
      </c>
      <c r="I54" s="419">
        <f t="shared" si="20"/>
        <v>8.186261969649696</v>
      </c>
      <c r="J54" s="423">
        <v>86218</v>
      </c>
      <c r="K54" s="419">
        <f t="shared" si="21"/>
        <v>8.396668523546667</v>
      </c>
      <c r="L54" s="423">
        <v>79863</v>
      </c>
      <c r="M54" s="419">
        <f>(L54/1001965)*100</f>
        <v>7.97063769692554</v>
      </c>
      <c r="N54" s="430">
        <f t="shared" si="23"/>
        <v>166162</v>
      </c>
      <c r="O54" s="419">
        <f t="shared" si="24"/>
        <v>8.114841004067626</v>
      </c>
      <c r="P54" s="416" t="s">
        <v>1067</v>
      </c>
      <c r="Q54" s="419">
        <f t="shared" si="25"/>
        <v>8.361889724615175</v>
      </c>
      <c r="R54" s="416" t="s">
        <v>1086</v>
      </c>
      <c r="S54" s="419">
        <f t="shared" si="26"/>
        <v>7.86113778323319</v>
      </c>
      <c r="T54" s="416">
        <v>166642</v>
      </c>
      <c r="U54" s="419">
        <f t="shared" si="27"/>
        <v>8.080501466100753</v>
      </c>
      <c r="V54" s="416">
        <v>87569</v>
      </c>
      <c r="W54" s="419">
        <f>(V54/1045892)*100</f>
        <v>8.372661804469296</v>
      </c>
      <c r="X54" s="416">
        <v>79073</v>
      </c>
      <c r="Y54" s="419">
        <f t="shared" si="29"/>
        <v>7.779858143747276</v>
      </c>
      <c r="Z54" s="150" t="s">
        <v>1673</v>
      </c>
    </row>
    <row r="55" spans="1:26" ht="25.5" customHeight="1">
      <c r="A55" s="149" t="s">
        <v>1674</v>
      </c>
      <c r="B55" s="418">
        <f t="shared" si="15"/>
        <v>128691</v>
      </c>
      <c r="C55" s="419">
        <f t="shared" si="16"/>
        <v>6.124398225085233</v>
      </c>
      <c r="D55" s="423">
        <v>64615</v>
      </c>
      <c r="E55" s="417">
        <f t="shared" si="17"/>
        <v>6.078482651183617</v>
      </c>
      <c r="F55" s="423">
        <v>64076</v>
      </c>
      <c r="G55" s="417">
        <f>(F55/1038272)*100</f>
        <v>6.171407877704493</v>
      </c>
      <c r="H55" s="418">
        <f t="shared" si="19"/>
        <v>129202</v>
      </c>
      <c r="I55" s="419">
        <f t="shared" si="20"/>
        <v>6.368467308136873</v>
      </c>
      <c r="J55" s="423">
        <v>65455</v>
      </c>
      <c r="K55" s="419">
        <f t="shared" si="21"/>
        <v>6.3745846367202565</v>
      </c>
      <c r="L55" s="423">
        <v>63747</v>
      </c>
      <c r="M55" s="419">
        <f t="shared" si="22"/>
        <v>6.362198280379055</v>
      </c>
      <c r="N55" s="430">
        <f t="shared" si="23"/>
        <v>138840</v>
      </c>
      <c r="O55" s="419">
        <f t="shared" si="24"/>
        <v>6.780518560228869</v>
      </c>
      <c r="P55" s="416" t="s">
        <v>1068</v>
      </c>
      <c r="Q55" s="419">
        <f t="shared" si="25"/>
        <v>6.8016745371454785</v>
      </c>
      <c r="R55" s="416" t="s">
        <v>1087</v>
      </c>
      <c r="S55" s="419">
        <f t="shared" si="26"/>
        <v>6.7587927262648355</v>
      </c>
      <c r="T55" s="416">
        <v>146970</v>
      </c>
      <c r="U55" s="419">
        <f t="shared" si="27"/>
        <v>7.126602540012889</v>
      </c>
      <c r="V55" s="416">
        <v>74910</v>
      </c>
      <c r="W55" s="419">
        <f t="shared" si="28"/>
        <v>7.162307389290673</v>
      </c>
      <c r="X55" s="416">
        <v>72060</v>
      </c>
      <c r="Y55" s="419">
        <f t="shared" si="29"/>
        <v>7.089860987169182</v>
      </c>
      <c r="Z55" s="150" t="s">
        <v>1674</v>
      </c>
    </row>
    <row r="56" spans="1:26" ht="25.5" customHeight="1">
      <c r="A56" s="149" t="s">
        <v>1675</v>
      </c>
      <c r="B56" s="418">
        <f t="shared" si="15"/>
        <v>103608</v>
      </c>
      <c r="C56" s="419">
        <f t="shared" si="16"/>
        <v>4.9306995151535915</v>
      </c>
      <c r="D56" s="421">
        <v>51164</v>
      </c>
      <c r="E56" s="417">
        <f t="shared" si="17"/>
        <v>4.8131159384842315</v>
      </c>
      <c r="F56" s="421">
        <v>52444</v>
      </c>
      <c r="G56" s="417">
        <f t="shared" si="18"/>
        <v>5.0510848794920795</v>
      </c>
      <c r="H56" s="418">
        <f t="shared" si="19"/>
        <v>101666</v>
      </c>
      <c r="I56" s="419">
        <f t="shared" si="20"/>
        <v>5.0111964005901095</v>
      </c>
      <c r="J56" s="423">
        <v>50054</v>
      </c>
      <c r="K56" s="419">
        <f t="shared" si="21"/>
        <v>4.8746995555174655</v>
      </c>
      <c r="L56" s="423">
        <v>51612</v>
      </c>
      <c r="M56" s="419">
        <f t="shared" si="22"/>
        <v>5.1510781314716585</v>
      </c>
      <c r="N56" s="430">
        <f t="shared" si="23"/>
        <v>102273</v>
      </c>
      <c r="O56" s="419">
        <f t="shared" si="24"/>
        <v>4.9946987518747274</v>
      </c>
      <c r="P56" s="416" t="s">
        <v>1069</v>
      </c>
      <c r="Q56" s="419">
        <f t="shared" si="25"/>
        <v>4.857815679458966</v>
      </c>
      <c r="R56" s="416" t="s">
        <v>1088</v>
      </c>
      <c r="S56" s="419">
        <f>(R56/1010210)*100</f>
        <v>5.135268904485206</v>
      </c>
      <c r="T56" s="416">
        <v>107428</v>
      </c>
      <c r="U56" s="419">
        <f t="shared" si="27"/>
        <v>5.209203631139039</v>
      </c>
      <c r="V56" s="416">
        <v>52896</v>
      </c>
      <c r="W56" s="419">
        <f t="shared" si="28"/>
        <v>5.057501156907214</v>
      </c>
      <c r="X56" s="416">
        <v>54532</v>
      </c>
      <c r="Y56" s="419">
        <f t="shared" si="29"/>
        <v>5.365310843079515</v>
      </c>
      <c r="Z56" s="150" t="s">
        <v>1675</v>
      </c>
    </row>
    <row r="57" spans="1:26" ht="25.5" customHeight="1">
      <c r="A57" s="149" t="s">
        <v>1676</v>
      </c>
      <c r="B57" s="418">
        <f t="shared" si="15"/>
        <v>89278</v>
      </c>
      <c r="C57" s="419">
        <f t="shared" si="16"/>
        <v>4.248735535034769</v>
      </c>
      <c r="D57" s="423">
        <v>41024</v>
      </c>
      <c r="E57" s="417">
        <f t="shared" si="17"/>
        <v>3.859222661644459</v>
      </c>
      <c r="F57" s="423">
        <v>48254</v>
      </c>
      <c r="G57" s="417">
        <f t="shared" si="18"/>
        <v>4.6475297417247114</v>
      </c>
      <c r="H57" s="418">
        <f t="shared" si="19"/>
        <v>81879</v>
      </c>
      <c r="I57" s="419">
        <f t="shared" si="20"/>
        <v>4.035879744299152</v>
      </c>
      <c r="J57" s="423">
        <v>38574</v>
      </c>
      <c r="K57" s="419">
        <f t="shared" si="21"/>
        <v>3.7566760030073665</v>
      </c>
      <c r="L57" s="423">
        <v>43305</v>
      </c>
      <c r="M57" s="419">
        <f t="shared" si="22"/>
        <v>4.3220072557424665</v>
      </c>
      <c r="N57" s="430">
        <f t="shared" si="23"/>
        <v>85361</v>
      </c>
      <c r="O57" s="419">
        <f t="shared" si="24"/>
        <v>4.168768689280442</v>
      </c>
      <c r="P57" s="416" t="s">
        <v>1070</v>
      </c>
      <c r="Q57" s="419">
        <f t="shared" si="25"/>
        <v>3.946710159135009</v>
      </c>
      <c r="R57" s="416" t="s">
        <v>1089</v>
      </c>
      <c r="S57" s="419">
        <f t="shared" si="26"/>
        <v>4.396808584353748</v>
      </c>
      <c r="T57" s="416">
        <v>89231</v>
      </c>
      <c r="U57" s="419">
        <f t="shared" si="27"/>
        <v>4.326827728433626</v>
      </c>
      <c r="V57" s="416">
        <v>43513</v>
      </c>
      <c r="W57" s="419">
        <f t="shared" si="28"/>
        <v>4.160372199041584</v>
      </c>
      <c r="X57" s="416">
        <v>45718</v>
      </c>
      <c r="Y57" s="419">
        <f t="shared" si="29"/>
        <v>4.49811635597281</v>
      </c>
      <c r="Z57" s="150" t="s">
        <v>1676</v>
      </c>
    </row>
    <row r="58" spans="1:26" ht="25.5" customHeight="1">
      <c r="A58" s="149" t="s">
        <v>1677</v>
      </c>
      <c r="B58" s="418">
        <f t="shared" si="15"/>
        <v>89475</v>
      </c>
      <c r="C58" s="419">
        <f t="shared" si="16"/>
        <v>4.258110755138287</v>
      </c>
      <c r="D58" s="421">
        <v>38221</v>
      </c>
      <c r="E58" s="417">
        <f t="shared" si="17"/>
        <v>3.595537961942104</v>
      </c>
      <c r="F58" s="421">
        <v>51254</v>
      </c>
      <c r="G58" s="417">
        <f t="shared" si="18"/>
        <v>4.936471367811132</v>
      </c>
      <c r="H58" s="418">
        <f t="shared" si="19"/>
        <v>90394</v>
      </c>
      <c r="I58" s="419">
        <f t="shared" si="20"/>
        <v>4.455590732741943</v>
      </c>
      <c r="J58" s="423">
        <v>38691</v>
      </c>
      <c r="K58" s="419">
        <f t="shared" si="21"/>
        <v>3.768070493917095</v>
      </c>
      <c r="L58" s="423">
        <v>51703</v>
      </c>
      <c r="M58" s="419">
        <f t="shared" si="22"/>
        <v>5.160160285039896</v>
      </c>
      <c r="N58" s="430">
        <f>P58+R58</f>
        <v>88685</v>
      </c>
      <c r="O58" s="419">
        <f t="shared" si="24"/>
        <v>4.33110262542421</v>
      </c>
      <c r="P58" s="416" t="s">
        <v>1071</v>
      </c>
      <c r="Q58" s="419">
        <f t="shared" si="25"/>
        <v>3.6729543743571798</v>
      </c>
      <c r="R58" s="416" t="s">
        <v>1090</v>
      </c>
      <c r="S58" s="419">
        <f t="shared" si="26"/>
        <v>5.006978746993199</v>
      </c>
      <c r="T58" s="416">
        <v>86275</v>
      </c>
      <c r="U58" s="419">
        <f t="shared" si="27"/>
        <v>4.183490740556658</v>
      </c>
      <c r="V58" s="416">
        <v>37231</v>
      </c>
      <c r="W58" s="419">
        <f t="shared" si="28"/>
        <v>3.5597365693589773</v>
      </c>
      <c r="X58" s="416">
        <v>49044</v>
      </c>
      <c r="Y58" s="419">
        <f t="shared" si="29"/>
        <v>4.8253558458885</v>
      </c>
      <c r="Z58" s="150" t="s">
        <v>1677</v>
      </c>
    </row>
    <row r="59" spans="1:26" ht="25.5" customHeight="1">
      <c r="A59" s="149" t="s">
        <v>1678</v>
      </c>
      <c r="B59" s="418">
        <f t="shared" si="15"/>
        <v>73336</v>
      </c>
      <c r="C59" s="419">
        <f t="shared" si="16"/>
        <v>3.4900565558962997</v>
      </c>
      <c r="D59" s="423">
        <v>29219</v>
      </c>
      <c r="E59" s="417">
        <f t="shared" si="17"/>
        <v>2.7486989798798134</v>
      </c>
      <c r="F59" s="423">
        <v>44117</v>
      </c>
      <c r="G59" s="417">
        <f t="shared" si="18"/>
        <v>4.249079239351538</v>
      </c>
      <c r="H59" s="418">
        <f t="shared" si="19"/>
        <v>72058</v>
      </c>
      <c r="I59" s="419">
        <f t="shared" si="20"/>
        <v>3.5517949976759398</v>
      </c>
      <c r="J59" s="423">
        <v>28856</v>
      </c>
      <c r="K59" s="419">
        <f t="shared" si="21"/>
        <v>2.8102515358215525</v>
      </c>
      <c r="L59" s="423">
        <v>43202</v>
      </c>
      <c r="M59" s="419">
        <f t="shared" si="22"/>
        <v>4.311727455549844</v>
      </c>
      <c r="N59" s="430">
        <f t="shared" si="23"/>
        <v>74970</v>
      </c>
      <c r="O59" s="419">
        <f t="shared" si="24"/>
        <v>3.6613042095963584</v>
      </c>
      <c r="P59" s="416" t="s">
        <v>1072</v>
      </c>
      <c r="Q59" s="419">
        <f t="shared" si="25"/>
        <v>2.8954493884353605</v>
      </c>
      <c r="R59" s="416" t="s">
        <v>1091</v>
      </c>
      <c r="S59" s="419">
        <f t="shared" si="26"/>
        <v>4.447788083665773</v>
      </c>
      <c r="T59" s="416">
        <v>77411</v>
      </c>
      <c r="U59" s="419">
        <f t="shared" si="27"/>
        <v>3.753673737667128</v>
      </c>
      <c r="V59" s="416">
        <v>31015</v>
      </c>
      <c r="W59" s="419">
        <f t="shared" si="28"/>
        <v>2.9654113426625313</v>
      </c>
      <c r="X59" s="416">
        <v>46396</v>
      </c>
      <c r="Y59" s="419">
        <f t="shared" si="29"/>
        <v>4.564823624211787</v>
      </c>
      <c r="Z59" s="150" t="s">
        <v>1678</v>
      </c>
    </row>
    <row r="60" spans="1:26" ht="25.5" customHeight="1">
      <c r="A60" s="149" t="s">
        <v>1679</v>
      </c>
      <c r="B60" s="418">
        <f t="shared" si="15"/>
        <v>38133</v>
      </c>
      <c r="C60" s="419">
        <f t="shared" si="16"/>
        <v>1.8147475543524816</v>
      </c>
      <c r="D60" s="423">
        <v>12915</v>
      </c>
      <c r="E60" s="417">
        <f t="shared" si="17"/>
        <v>1.214943951714562</v>
      </c>
      <c r="F60" s="423">
        <v>25218</v>
      </c>
      <c r="G60" s="417">
        <f t="shared" si="18"/>
        <v>2.428843308882451</v>
      </c>
      <c r="H60" s="418">
        <f t="shared" si="19"/>
        <v>40050</v>
      </c>
      <c r="I60" s="419">
        <f t="shared" si="20"/>
        <v>1.9740957236798327</v>
      </c>
      <c r="J60" s="423">
        <v>13838</v>
      </c>
      <c r="K60" s="419">
        <f t="shared" si="21"/>
        <v>1.3476663693061632</v>
      </c>
      <c r="L60" s="423">
        <v>26212</v>
      </c>
      <c r="M60" s="419">
        <f t="shared" si="22"/>
        <v>2.6160594431941235</v>
      </c>
      <c r="N60" s="430">
        <f t="shared" si="23"/>
        <v>43213</v>
      </c>
      <c r="O60" s="419">
        <f t="shared" si="24"/>
        <v>2.110390006793216</v>
      </c>
      <c r="P60" s="416" t="s">
        <v>1073</v>
      </c>
      <c r="Q60" s="419">
        <f t="shared" si="25"/>
        <v>1.462376412276212</v>
      </c>
      <c r="R60" s="416" t="s">
        <v>1092</v>
      </c>
      <c r="S60" s="419">
        <f t="shared" si="26"/>
        <v>2.7758584848694827</v>
      </c>
      <c r="T60" s="416">
        <v>47376</v>
      </c>
      <c r="U60" s="419">
        <f t="shared" si="27"/>
        <v>2.297271020859023</v>
      </c>
      <c r="V60" s="416">
        <v>16938</v>
      </c>
      <c r="W60" s="419">
        <f t="shared" si="28"/>
        <v>1.6194788754479428</v>
      </c>
      <c r="X60" s="416">
        <v>30438</v>
      </c>
      <c r="Y60" s="419">
        <f t="shared" si="29"/>
        <v>2.9947431130648843</v>
      </c>
      <c r="Z60" s="150" t="s">
        <v>1679</v>
      </c>
    </row>
    <row r="61" spans="1:26" ht="25.5" customHeight="1" thickBot="1">
      <c r="A61" s="313" t="s">
        <v>1686</v>
      </c>
      <c r="B61" s="424">
        <f t="shared" si="15"/>
        <v>24857</v>
      </c>
      <c r="C61" s="425">
        <f t="shared" si="16"/>
        <v>1.1829433812849666</v>
      </c>
      <c r="D61" s="426">
        <v>6818</v>
      </c>
      <c r="E61" s="425">
        <f t="shared" si="17"/>
        <v>0.6413850455121861</v>
      </c>
      <c r="F61" s="426">
        <v>18039</v>
      </c>
      <c r="G61" s="425">
        <f>(F61/1038272)*100</f>
        <v>1.7374059976576466</v>
      </c>
      <c r="H61" s="424">
        <f t="shared" si="19"/>
        <v>25459</v>
      </c>
      <c r="I61" s="425">
        <f t="shared" si="20"/>
        <v>1.25489395828127</v>
      </c>
      <c r="J61" s="431">
        <v>6964</v>
      </c>
      <c r="K61" s="425">
        <f t="shared" si="21"/>
        <v>0.6782156811568233</v>
      </c>
      <c r="L61" s="431">
        <v>18495</v>
      </c>
      <c r="M61" s="425">
        <f t="shared" si="22"/>
        <v>1.845872859830433</v>
      </c>
      <c r="N61" s="432">
        <f t="shared" si="23"/>
        <v>27966</v>
      </c>
      <c r="O61" s="425">
        <f t="shared" si="24"/>
        <v>1.3657734230435072</v>
      </c>
      <c r="P61" s="424" t="s">
        <v>1074</v>
      </c>
      <c r="Q61" s="425">
        <f t="shared" si="25"/>
        <v>0.7420324053590587</v>
      </c>
      <c r="R61" s="424" t="s">
        <v>1093</v>
      </c>
      <c r="S61" s="425">
        <f t="shared" si="26"/>
        <v>2.006315518555548</v>
      </c>
      <c r="T61" s="424">
        <v>30514</v>
      </c>
      <c r="U61" s="425">
        <f t="shared" si="27"/>
        <v>1.4796295155878973</v>
      </c>
      <c r="V61" s="424">
        <v>8410</v>
      </c>
      <c r="W61" s="425">
        <f t="shared" si="28"/>
        <v>0.804098319903011</v>
      </c>
      <c r="X61" s="424">
        <v>22104</v>
      </c>
      <c r="Y61" s="425">
        <f t="shared" si="29"/>
        <v>2.1747750105521453</v>
      </c>
      <c r="Z61" s="427" t="s">
        <v>478</v>
      </c>
    </row>
    <row r="62" spans="2:26" ht="9.75" customHeight="1" thickTop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428"/>
      <c r="Z62" s="2"/>
    </row>
    <row r="63" spans="1:26" ht="12" customHeight="1">
      <c r="A63" s="231" t="s">
        <v>1346</v>
      </c>
      <c r="N63" s="234" t="s">
        <v>1094</v>
      </c>
      <c r="Y63" s="2"/>
      <c r="Z63" s="2"/>
    </row>
    <row r="64" spans="1:26" ht="12" customHeight="1">
      <c r="A64" s="231" t="s">
        <v>1620</v>
      </c>
      <c r="N64" s="232" t="s">
        <v>1682</v>
      </c>
      <c r="Y64" s="2"/>
      <c r="Z64" s="2"/>
    </row>
    <row r="65" spans="1:26" ht="12">
      <c r="A65" s="121" t="s">
        <v>1913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Z65" s="1038" t="s">
        <v>1914</v>
      </c>
    </row>
    <row r="66" spans="1:26" ht="12">
      <c r="A66" s="126"/>
      <c r="Z66" s="129"/>
    </row>
    <row r="67" spans="1:26" ht="21.75">
      <c r="A67" s="1276" t="s">
        <v>1659</v>
      </c>
      <c r="B67" s="1276"/>
      <c r="C67" s="1276"/>
      <c r="D67" s="1276"/>
      <c r="E67" s="1276"/>
      <c r="F67" s="1276"/>
      <c r="G67" s="1276"/>
      <c r="H67" s="1276"/>
      <c r="I67" s="1276"/>
      <c r="J67" s="1276"/>
      <c r="K67" s="1276"/>
      <c r="L67" s="1276"/>
      <c r="M67" s="1276"/>
      <c r="N67" s="1301" t="s">
        <v>1684</v>
      </c>
      <c r="O67" s="1301"/>
      <c r="P67" s="1301"/>
      <c r="Q67" s="1301"/>
      <c r="R67" s="1301"/>
      <c r="S67" s="1301"/>
      <c r="T67" s="1301"/>
      <c r="U67" s="1301"/>
      <c r="V67" s="1301"/>
      <c r="W67" s="1301"/>
      <c r="X67" s="1301"/>
      <c r="Y67" s="1301"/>
      <c r="Z67" s="1301"/>
    </row>
    <row r="68" spans="1:26" ht="12">
      <c r="A68" s="233"/>
      <c r="B68" s="1332"/>
      <c r="C68" s="1332"/>
      <c r="D68" s="1332"/>
      <c r="E68" s="1332"/>
      <c r="F68" s="1332"/>
      <c r="G68" s="1332"/>
      <c r="H68" s="1332"/>
      <c r="I68" s="1332"/>
      <c r="J68" s="1332"/>
      <c r="K68" s="1332"/>
      <c r="L68" s="1332"/>
      <c r="M68" s="1332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1:26" ht="12.75" thickBot="1">
      <c r="A69" s="406" t="s">
        <v>540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407"/>
      <c r="Z69" s="139" t="s">
        <v>294</v>
      </c>
    </row>
    <row r="70" spans="1:26" ht="15" customHeight="1" thickTop="1">
      <c r="A70" s="408"/>
      <c r="B70" s="1329">
        <v>2015</v>
      </c>
      <c r="C70" s="1330"/>
      <c r="D70" s="1330"/>
      <c r="E70" s="1330"/>
      <c r="F70" s="1330"/>
      <c r="G70" s="1330"/>
      <c r="H70" s="1330"/>
      <c r="I70" s="1330"/>
      <c r="J70" s="1330"/>
      <c r="K70" s="1330"/>
      <c r="L70" s="1330"/>
      <c r="M70" s="1331"/>
      <c r="N70" s="1329">
        <v>2016</v>
      </c>
      <c r="O70" s="1330"/>
      <c r="P70" s="1330"/>
      <c r="Q70" s="1330"/>
      <c r="R70" s="1330"/>
      <c r="S70" s="1330"/>
      <c r="T70" s="1330"/>
      <c r="U70" s="1330"/>
      <c r="V70" s="1330"/>
      <c r="W70" s="1330"/>
      <c r="X70" s="1330"/>
      <c r="Y70" s="1331"/>
      <c r="Z70" s="408"/>
    </row>
    <row r="71" spans="1:26" ht="15" customHeight="1">
      <c r="A71" s="410"/>
      <c r="B71" s="1325" t="s">
        <v>678</v>
      </c>
      <c r="C71" s="1328"/>
      <c r="D71" s="1328"/>
      <c r="E71" s="1326"/>
      <c r="F71" s="1325" t="s">
        <v>1551</v>
      </c>
      <c r="G71" s="1328"/>
      <c r="H71" s="1328"/>
      <c r="I71" s="1326"/>
      <c r="J71" s="1325" t="s">
        <v>1552</v>
      </c>
      <c r="K71" s="1328"/>
      <c r="L71" s="1328"/>
      <c r="M71" s="1326"/>
      <c r="N71" s="1325" t="s">
        <v>678</v>
      </c>
      <c r="O71" s="1328"/>
      <c r="P71" s="1328"/>
      <c r="Q71" s="1326"/>
      <c r="R71" s="1325" t="s">
        <v>1551</v>
      </c>
      <c r="S71" s="1328"/>
      <c r="T71" s="1328"/>
      <c r="U71" s="1326"/>
      <c r="V71" s="1325" t="s">
        <v>1552</v>
      </c>
      <c r="W71" s="1328"/>
      <c r="X71" s="1328"/>
      <c r="Y71" s="1326"/>
      <c r="Z71" s="410"/>
    </row>
    <row r="72" spans="1:29" ht="15" customHeight="1">
      <c r="A72" s="411" t="s">
        <v>1553</v>
      </c>
      <c r="B72" s="1321" t="s">
        <v>679</v>
      </c>
      <c r="C72" s="1323"/>
      <c r="D72" s="1323"/>
      <c r="E72" s="1322"/>
      <c r="F72" s="1321" t="s">
        <v>1554</v>
      </c>
      <c r="G72" s="1323"/>
      <c r="H72" s="1323"/>
      <c r="I72" s="1322"/>
      <c r="J72" s="1321" t="s">
        <v>1555</v>
      </c>
      <c r="K72" s="1323"/>
      <c r="L72" s="1323"/>
      <c r="M72" s="1322"/>
      <c r="N72" s="1321" t="s">
        <v>679</v>
      </c>
      <c r="O72" s="1323"/>
      <c r="P72" s="1323"/>
      <c r="Q72" s="1322"/>
      <c r="R72" s="1321" t="s">
        <v>1554</v>
      </c>
      <c r="S72" s="1323"/>
      <c r="T72" s="1323"/>
      <c r="U72" s="1322"/>
      <c r="V72" s="1321" t="s">
        <v>1555</v>
      </c>
      <c r="W72" s="1323"/>
      <c r="X72" s="1323"/>
      <c r="Y72" s="1322"/>
      <c r="Z72" s="411" t="s">
        <v>1055</v>
      </c>
      <c r="AA72" s="328" t="s">
        <v>1556</v>
      </c>
      <c r="AB72" s="133"/>
      <c r="AC72" s="133"/>
    </row>
    <row r="73" spans="1:29" ht="15" customHeight="1">
      <c r="A73" s="411"/>
      <c r="B73" s="1336" t="s">
        <v>174</v>
      </c>
      <c r="C73" s="1337"/>
      <c r="D73" s="1336" t="s">
        <v>324</v>
      </c>
      <c r="E73" s="1337"/>
      <c r="F73" s="1336" t="s">
        <v>174</v>
      </c>
      <c r="G73" s="1337"/>
      <c r="H73" s="1336" t="s">
        <v>324</v>
      </c>
      <c r="I73" s="1337"/>
      <c r="J73" s="1336" t="s">
        <v>174</v>
      </c>
      <c r="K73" s="1337"/>
      <c r="L73" s="1336" t="s">
        <v>324</v>
      </c>
      <c r="M73" s="1337"/>
      <c r="N73" s="1336" t="s">
        <v>174</v>
      </c>
      <c r="O73" s="1337"/>
      <c r="P73" s="1336" t="s">
        <v>324</v>
      </c>
      <c r="Q73" s="1337"/>
      <c r="R73" s="1336" t="s">
        <v>174</v>
      </c>
      <c r="S73" s="1337"/>
      <c r="T73" s="1336" t="s">
        <v>324</v>
      </c>
      <c r="U73" s="1337"/>
      <c r="V73" s="1336" t="s">
        <v>174</v>
      </c>
      <c r="W73" s="1337"/>
      <c r="X73" s="1336" t="s">
        <v>324</v>
      </c>
      <c r="Y73" s="1337"/>
      <c r="Z73" s="411"/>
      <c r="AA73" s="133"/>
      <c r="AB73" s="133"/>
      <c r="AC73" s="133"/>
    </row>
    <row r="74" spans="1:29" ht="15" customHeight="1">
      <c r="A74" s="413"/>
      <c r="B74" s="1338" t="s">
        <v>97</v>
      </c>
      <c r="C74" s="1339"/>
      <c r="D74" s="1338" t="s">
        <v>175</v>
      </c>
      <c r="E74" s="1339"/>
      <c r="F74" s="1338" t="s">
        <v>97</v>
      </c>
      <c r="G74" s="1339"/>
      <c r="H74" s="1338" t="s">
        <v>175</v>
      </c>
      <c r="I74" s="1339"/>
      <c r="J74" s="1338" t="s">
        <v>97</v>
      </c>
      <c r="K74" s="1339"/>
      <c r="L74" s="1338" t="s">
        <v>175</v>
      </c>
      <c r="M74" s="1339"/>
      <c r="N74" s="1338" t="s">
        <v>97</v>
      </c>
      <c r="O74" s="1339"/>
      <c r="P74" s="1338" t="s">
        <v>175</v>
      </c>
      <c r="Q74" s="1339"/>
      <c r="R74" s="1338" t="s">
        <v>97</v>
      </c>
      <c r="S74" s="1339"/>
      <c r="T74" s="1338" t="s">
        <v>175</v>
      </c>
      <c r="U74" s="1339"/>
      <c r="V74" s="1338" t="s">
        <v>97</v>
      </c>
      <c r="W74" s="1339"/>
      <c r="X74" s="1338" t="s">
        <v>175</v>
      </c>
      <c r="Y74" s="1339"/>
      <c r="Z74" s="413"/>
      <c r="AA74" s="328" t="s">
        <v>1550</v>
      </c>
      <c r="AB74" s="328" t="s">
        <v>1551</v>
      </c>
      <c r="AC74" s="328" t="s">
        <v>1552</v>
      </c>
    </row>
    <row r="75" spans="1:29" ht="24.75" customHeight="1">
      <c r="A75" s="415" t="s">
        <v>1661</v>
      </c>
      <c r="B75" s="1351">
        <v>2077649</v>
      </c>
      <c r="C75" s="1352"/>
      <c r="D75" s="1357">
        <v>100</v>
      </c>
      <c r="E75" s="1357"/>
      <c r="F75" s="1352">
        <v>1054439</v>
      </c>
      <c r="G75" s="1352"/>
      <c r="H75" s="1357">
        <v>100</v>
      </c>
      <c r="I75" s="1357"/>
      <c r="J75" s="1352">
        <v>1023210</v>
      </c>
      <c r="K75" s="1352"/>
      <c r="L75" s="1357">
        <v>100</v>
      </c>
      <c r="M75" s="1357"/>
      <c r="N75" s="1340">
        <v>2096727</v>
      </c>
      <c r="O75" s="1340"/>
      <c r="P75" s="1343">
        <v>100</v>
      </c>
      <c r="Q75" s="1343"/>
      <c r="R75" s="1340">
        <v>1064765</v>
      </c>
      <c r="S75" s="1340"/>
      <c r="T75" s="1343">
        <v>100</v>
      </c>
      <c r="U75" s="1343"/>
      <c r="V75" s="1340">
        <v>1031962</v>
      </c>
      <c r="W75" s="1340"/>
      <c r="X75" s="1343">
        <v>100</v>
      </c>
      <c r="Y75" s="1348"/>
      <c r="Z75" s="420" t="s">
        <v>679</v>
      </c>
      <c r="AA75" s="133">
        <f aca="true" t="shared" si="30" ref="AA75:AA93">H75/$H$75*100</f>
        <v>100</v>
      </c>
      <c r="AB75" s="133">
        <f aca="true" t="shared" si="31" ref="AB75:AB93">J75/$J$75*100</f>
        <v>100</v>
      </c>
      <c r="AC75" s="133">
        <f aca="true" t="shared" si="32" ref="AC75:AC93">L75/$L$75*100</f>
        <v>100</v>
      </c>
    </row>
    <row r="76" spans="1:29" ht="24.75" customHeight="1">
      <c r="A76" s="149" t="s">
        <v>1662</v>
      </c>
      <c r="B76" s="1353">
        <v>97179</v>
      </c>
      <c r="C76" s="1354"/>
      <c r="D76" s="1358">
        <v>4.67</v>
      </c>
      <c r="E76" s="1358"/>
      <c r="F76" s="1354">
        <v>49975</v>
      </c>
      <c r="G76" s="1354"/>
      <c r="H76" s="1358">
        <v>4.74</v>
      </c>
      <c r="I76" s="1358"/>
      <c r="J76" s="1354">
        <v>47204</v>
      </c>
      <c r="K76" s="1354"/>
      <c r="L76" s="1358">
        <v>4.61</v>
      </c>
      <c r="M76" s="1358"/>
      <c r="N76" s="1341">
        <v>95052</v>
      </c>
      <c r="O76" s="1341"/>
      <c r="P76" s="1344">
        <v>4.533351266044649</v>
      </c>
      <c r="Q76" s="1344"/>
      <c r="R76" s="1347">
        <v>48518</v>
      </c>
      <c r="S76" s="1347"/>
      <c r="T76" s="1345">
        <v>4.556686217146506</v>
      </c>
      <c r="U76" s="1345"/>
      <c r="V76" s="1341">
        <v>46534</v>
      </c>
      <c r="W76" s="1341"/>
      <c r="X76" s="1345">
        <v>4.50927456631155</v>
      </c>
      <c r="Y76" s="1349"/>
      <c r="Z76" s="422" t="s">
        <v>1323</v>
      </c>
      <c r="AA76" s="133">
        <f t="shared" si="30"/>
        <v>4.74</v>
      </c>
      <c r="AB76" s="133">
        <f t="shared" si="31"/>
        <v>4.6133247329482705</v>
      </c>
      <c r="AC76" s="133">
        <f t="shared" si="32"/>
        <v>4.61</v>
      </c>
    </row>
    <row r="77" spans="1:29" ht="24.75" customHeight="1">
      <c r="A77" s="149" t="s">
        <v>1664</v>
      </c>
      <c r="B77" s="1353">
        <v>100057</v>
      </c>
      <c r="C77" s="1354"/>
      <c r="D77" s="1358">
        <v>4.82</v>
      </c>
      <c r="E77" s="1358"/>
      <c r="F77" s="1354">
        <v>51819</v>
      </c>
      <c r="G77" s="1354"/>
      <c r="H77" s="1358">
        <v>4.9</v>
      </c>
      <c r="I77" s="1358"/>
      <c r="J77" s="1354">
        <v>48238</v>
      </c>
      <c r="K77" s="1354"/>
      <c r="L77" s="1358">
        <v>4.710000000000001</v>
      </c>
      <c r="M77" s="1358"/>
      <c r="N77" s="1341">
        <v>102154</v>
      </c>
      <c r="O77" s="1341"/>
      <c r="P77" s="1345">
        <v>4.872069659044787</v>
      </c>
      <c r="Q77" s="1345"/>
      <c r="R77" s="1347">
        <v>52880</v>
      </c>
      <c r="S77" s="1347"/>
      <c r="T77" s="1345">
        <v>4.966354078129917</v>
      </c>
      <c r="U77" s="1345"/>
      <c r="V77" s="1347">
        <v>49274</v>
      </c>
      <c r="W77" s="1347"/>
      <c r="X77" s="1345">
        <v>4.774788218946046</v>
      </c>
      <c r="Y77" s="1349"/>
      <c r="Z77" s="150" t="s">
        <v>1664</v>
      </c>
      <c r="AA77" s="133">
        <f t="shared" si="30"/>
        <v>4.9</v>
      </c>
      <c r="AB77" s="133">
        <f t="shared" si="31"/>
        <v>4.714379257434935</v>
      </c>
      <c r="AC77" s="133">
        <f t="shared" si="32"/>
        <v>4.710000000000001</v>
      </c>
    </row>
    <row r="78" spans="1:29" ht="24.75" customHeight="1">
      <c r="A78" s="149" t="s">
        <v>176</v>
      </c>
      <c r="B78" s="1353">
        <v>100964</v>
      </c>
      <c r="C78" s="1354"/>
      <c r="D78" s="1358">
        <v>4.86</v>
      </c>
      <c r="E78" s="1358"/>
      <c r="F78" s="1354">
        <v>52339</v>
      </c>
      <c r="G78" s="1354"/>
      <c r="H78" s="1358">
        <v>4.97</v>
      </c>
      <c r="I78" s="1358"/>
      <c r="J78" s="1354">
        <v>48625</v>
      </c>
      <c r="K78" s="1354"/>
      <c r="L78" s="1358">
        <v>4.75</v>
      </c>
      <c r="M78" s="1358"/>
      <c r="N78" s="1341">
        <v>97587</v>
      </c>
      <c r="O78" s="1341"/>
      <c r="P78" s="1345">
        <v>4.654253987285899</v>
      </c>
      <c r="Q78" s="1345"/>
      <c r="R78" s="1347">
        <v>50660</v>
      </c>
      <c r="S78" s="1347"/>
      <c r="T78" s="1345">
        <v>4.757857367588153</v>
      </c>
      <c r="U78" s="1345"/>
      <c r="V78" s="1347">
        <v>46927</v>
      </c>
      <c r="W78" s="1347"/>
      <c r="X78" s="1345">
        <v>4.547357363933943</v>
      </c>
      <c r="Y78" s="1349"/>
      <c r="Z78" s="150" t="s">
        <v>1665</v>
      </c>
      <c r="AA78" s="133">
        <f t="shared" si="30"/>
        <v>4.97</v>
      </c>
      <c r="AB78" s="133">
        <f t="shared" si="31"/>
        <v>4.752201405381105</v>
      </c>
      <c r="AC78" s="133">
        <f t="shared" si="32"/>
        <v>4.75</v>
      </c>
    </row>
    <row r="79" spans="1:29" ht="24.75" customHeight="1">
      <c r="A79" s="149" t="s">
        <v>1666</v>
      </c>
      <c r="B79" s="1353">
        <v>128250</v>
      </c>
      <c r="C79" s="1354"/>
      <c r="D79" s="1358">
        <v>6.18</v>
      </c>
      <c r="E79" s="1358"/>
      <c r="F79" s="1354">
        <v>67039</v>
      </c>
      <c r="G79" s="1354"/>
      <c r="H79" s="1358">
        <v>6.36</v>
      </c>
      <c r="I79" s="1358"/>
      <c r="J79" s="1354">
        <v>61211</v>
      </c>
      <c r="K79" s="1354"/>
      <c r="L79" s="1358">
        <v>5.9799999999999995</v>
      </c>
      <c r="M79" s="1358"/>
      <c r="N79" s="1341">
        <v>124772</v>
      </c>
      <c r="O79" s="1341"/>
      <c r="P79" s="1345">
        <v>5.950798554127457</v>
      </c>
      <c r="Q79" s="1345"/>
      <c r="R79" s="1347">
        <v>65028</v>
      </c>
      <c r="S79" s="1347"/>
      <c r="T79" s="1345">
        <v>6.107263105004391</v>
      </c>
      <c r="U79" s="1345"/>
      <c r="V79" s="1347">
        <v>59744</v>
      </c>
      <c r="W79" s="1347"/>
      <c r="X79" s="1345">
        <v>5.789360460947206</v>
      </c>
      <c r="Y79" s="1349"/>
      <c r="Z79" s="150" t="s">
        <v>1666</v>
      </c>
      <c r="AA79" s="133">
        <f t="shared" si="30"/>
        <v>6.36</v>
      </c>
      <c r="AB79" s="133">
        <f t="shared" si="31"/>
        <v>5.982251932643348</v>
      </c>
      <c r="AC79" s="133">
        <f t="shared" si="32"/>
        <v>5.9799999999999995</v>
      </c>
    </row>
    <row r="80" spans="1:29" ht="24.75" customHeight="1">
      <c r="A80" s="149" t="s">
        <v>1667</v>
      </c>
      <c r="B80" s="1353">
        <v>128585</v>
      </c>
      <c r="C80" s="1354"/>
      <c r="D80" s="1358">
        <v>6.2</v>
      </c>
      <c r="E80" s="1358"/>
      <c r="F80" s="1354">
        <v>68828</v>
      </c>
      <c r="G80" s="1354"/>
      <c r="H80" s="1358">
        <v>6.53</v>
      </c>
      <c r="I80" s="1358"/>
      <c r="J80" s="1354">
        <v>59757</v>
      </c>
      <c r="K80" s="1354"/>
      <c r="L80" s="1358">
        <v>5.84</v>
      </c>
      <c r="M80" s="1358"/>
      <c r="N80" s="1341">
        <v>129557</v>
      </c>
      <c r="O80" s="1341"/>
      <c r="P80" s="1345">
        <v>6.179011382979282</v>
      </c>
      <c r="Q80" s="1345"/>
      <c r="R80" s="1347">
        <v>69695</v>
      </c>
      <c r="S80" s="1347"/>
      <c r="T80" s="1345">
        <v>6.545575784327998</v>
      </c>
      <c r="U80" s="1345"/>
      <c r="V80" s="1347">
        <v>59862</v>
      </c>
      <c r="W80" s="1347"/>
      <c r="X80" s="1345">
        <v>5.800794990513217</v>
      </c>
      <c r="Y80" s="1349"/>
      <c r="Z80" s="150" t="s">
        <v>1667</v>
      </c>
      <c r="AA80" s="133">
        <f t="shared" si="30"/>
        <v>6.529999999999999</v>
      </c>
      <c r="AB80" s="133">
        <f t="shared" si="31"/>
        <v>5.840150115812003</v>
      </c>
      <c r="AC80" s="133">
        <f t="shared" si="32"/>
        <v>5.84</v>
      </c>
    </row>
    <row r="81" spans="1:29" ht="24.75" customHeight="1">
      <c r="A81" s="149" t="s">
        <v>1668</v>
      </c>
      <c r="B81" s="1353">
        <v>115648</v>
      </c>
      <c r="C81" s="1354"/>
      <c r="D81" s="1358">
        <v>5.57</v>
      </c>
      <c r="E81" s="1358"/>
      <c r="F81" s="1354">
        <v>62603</v>
      </c>
      <c r="G81" s="1354"/>
      <c r="H81" s="1358">
        <v>5.9399999999999995</v>
      </c>
      <c r="I81" s="1358"/>
      <c r="J81" s="1354">
        <v>53045</v>
      </c>
      <c r="K81" s="1354"/>
      <c r="L81" s="1358">
        <v>5.19</v>
      </c>
      <c r="M81" s="1358"/>
      <c r="N81" s="1341">
        <v>116741</v>
      </c>
      <c r="O81" s="1341"/>
      <c r="P81" s="1345">
        <v>5.567773010029441</v>
      </c>
      <c r="Q81" s="1345"/>
      <c r="R81" s="1347">
        <v>63325</v>
      </c>
      <c r="S81" s="1347"/>
      <c r="T81" s="1345">
        <v>5.947321709485191</v>
      </c>
      <c r="U81" s="1345"/>
      <c r="V81" s="1347">
        <v>53416</v>
      </c>
      <c r="W81" s="1347"/>
      <c r="X81" s="1345">
        <v>5.176159587271624</v>
      </c>
      <c r="Y81" s="1349"/>
      <c r="Z81" s="150" t="s">
        <v>1668</v>
      </c>
      <c r="AA81" s="133">
        <f t="shared" si="30"/>
        <v>5.9399999999999995</v>
      </c>
      <c r="AB81" s="133">
        <f t="shared" si="31"/>
        <v>5.1841752914846415</v>
      </c>
      <c r="AC81" s="133">
        <f t="shared" si="32"/>
        <v>5.19</v>
      </c>
    </row>
    <row r="82" spans="1:29" ht="24.75" customHeight="1">
      <c r="A82" s="149" t="s">
        <v>1669</v>
      </c>
      <c r="B82" s="1353">
        <v>144176</v>
      </c>
      <c r="C82" s="1354"/>
      <c r="D82" s="1358">
        <v>6.93</v>
      </c>
      <c r="E82" s="1358"/>
      <c r="F82" s="1354">
        <v>77299</v>
      </c>
      <c r="G82" s="1354"/>
      <c r="H82" s="1358">
        <v>7.33</v>
      </c>
      <c r="I82" s="1358"/>
      <c r="J82" s="1354">
        <v>66877</v>
      </c>
      <c r="K82" s="1354"/>
      <c r="L82" s="1358">
        <v>6.529999999999999</v>
      </c>
      <c r="M82" s="1358"/>
      <c r="N82" s="1341">
        <v>137091</v>
      </c>
      <c r="O82" s="1341"/>
      <c r="P82" s="1345">
        <v>6.53833331664065</v>
      </c>
      <c r="Q82" s="1345"/>
      <c r="R82" s="1347">
        <v>73471</v>
      </c>
      <c r="S82" s="1347"/>
      <c r="T82" s="1345">
        <v>6.900208027123355</v>
      </c>
      <c r="U82" s="1345"/>
      <c r="V82" s="1347">
        <v>63620</v>
      </c>
      <c r="W82" s="1347"/>
      <c r="X82" s="1345">
        <v>6.164955686352792</v>
      </c>
      <c r="Y82" s="1349"/>
      <c r="Z82" s="150" t="s">
        <v>1669</v>
      </c>
      <c r="AA82" s="133">
        <f t="shared" si="30"/>
        <v>7.33</v>
      </c>
      <c r="AB82" s="133">
        <f t="shared" si="31"/>
        <v>6.535999452702769</v>
      </c>
      <c r="AC82" s="133">
        <f t="shared" si="32"/>
        <v>6.529999999999999</v>
      </c>
    </row>
    <row r="83" spans="1:29" ht="24.75" customHeight="1">
      <c r="A83" s="149" t="s">
        <v>1670</v>
      </c>
      <c r="B83" s="1353">
        <v>152733</v>
      </c>
      <c r="C83" s="1354"/>
      <c r="D83" s="1358">
        <v>7.34</v>
      </c>
      <c r="E83" s="1358"/>
      <c r="F83" s="1354">
        <v>81312</v>
      </c>
      <c r="G83" s="1354"/>
      <c r="H83" s="1358">
        <v>7.719999999999999</v>
      </c>
      <c r="I83" s="1358"/>
      <c r="J83" s="1354">
        <v>71421</v>
      </c>
      <c r="K83" s="1354"/>
      <c r="L83" s="1358">
        <v>6.989999999999999</v>
      </c>
      <c r="M83" s="1358"/>
      <c r="N83" s="1341">
        <v>157444</v>
      </c>
      <c r="O83" s="1341"/>
      <c r="P83" s="1345">
        <v>7.50903670339534</v>
      </c>
      <c r="Q83" s="1345"/>
      <c r="R83" s="1347">
        <v>84060</v>
      </c>
      <c r="S83" s="1347"/>
      <c r="T83" s="1345">
        <v>7.894699769432692</v>
      </c>
      <c r="U83" s="1345"/>
      <c r="V83" s="1347">
        <v>73384</v>
      </c>
      <c r="W83" s="1347"/>
      <c r="X83" s="1345">
        <v>7.111114556543749</v>
      </c>
      <c r="Y83" s="1349"/>
      <c r="Z83" s="150" t="s">
        <v>1670</v>
      </c>
      <c r="AA83" s="133">
        <f t="shared" si="30"/>
        <v>7.719999999999999</v>
      </c>
      <c r="AB83" s="133">
        <f t="shared" si="31"/>
        <v>6.98009206321283</v>
      </c>
      <c r="AC83" s="133">
        <f t="shared" si="32"/>
        <v>6.989999999999999</v>
      </c>
    </row>
    <row r="84" spans="1:29" ht="24.75" customHeight="1">
      <c r="A84" s="149" t="s">
        <v>1671</v>
      </c>
      <c r="B84" s="1353">
        <v>166754</v>
      </c>
      <c r="C84" s="1354"/>
      <c r="D84" s="1358">
        <v>8.040000000000001</v>
      </c>
      <c r="E84" s="1358"/>
      <c r="F84" s="1354">
        <v>88723</v>
      </c>
      <c r="G84" s="1354"/>
      <c r="H84" s="1358">
        <v>8.41</v>
      </c>
      <c r="I84" s="1358"/>
      <c r="J84" s="1354">
        <v>78031</v>
      </c>
      <c r="K84" s="1354"/>
      <c r="L84" s="1358">
        <v>7.63</v>
      </c>
      <c r="M84" s="1358"/>
      <c r="N84" s="1341">
        <v>161823</v>
      </c>
      <c r="O84" s="1341"/>
      <c r="P84" s="1345">
        <v>7.717886019496101</v>
      </c>
      <c r="Q84" s="1345"/>
      <c r="R84" s="1347">
        <v>85806</v>
      </c>
      <c r="S84" s="1347"/>
      <c r="T84" s="1345">
        <v>8.058679614750673</v>
      </c>
      <c r="U84" s="1345"/>
      <c r="V84" s="1347">
        <v>76017</v>
      </c>
      <c r="W84" s="1347"/>
      <c r="X84" s="1345">
        <v>7.366259610334488</v>
      </c>
      <c r="Y84" s="1349"/>
      <c r="Z84" s="150" t="s">
        <v>1671</v>
      </c>
      <c r="AA84" s="133">
        <f t="shared" si="30"/>
        <v>8.41</v>
      </c>
      <c r="AB84" s="133">
        <f t="shared" si="31"/>
        <v>7.626098259399342</v>
      </c>
      <c r="AC84" s="133">
        <f t="shared" si="32"/>
        <v>7.629999999999999</v>
      </c>
    </row>
    <row r="85" spans="1:29" ht="24.75" customHeight="1">
      <c r="A85" s="149" t="s">
        <v>1672</v>
      </c>
      <c r="B85" s="1353">
        <v>166354</v>
      </c>
      <c r="C85" s="1354"/>
      <c r="D85" s="1358">
        <v>8.01</v>
      </c>
      <c r="E85" s="1358"/>
      <c r="F85" s="1354">
        <v>88745</v>
      </c>
      <c r="G85" s="1354"/>
      <c r="H85" s="1358">
        <v>8.42</v>
      </c>
      <c r="I85" s="1358"/>
      <c r="J85" s="1354">
        <v>77609</v>
      </c>
      <c r="K85" s="1354"/>
      <c r="L85" s="1358">
        <v>7.59</v>
      </c>
      <c r="M85" s="1358"/>
      <c r="N85" s="1341">
        <v>173898</v>
      </c>
      <c r="O85" s="1341"/>
      <c r="P85" s="1345">
        <v>8.293783597006191</v>
      </c>
      <c r="Q85" s="1345"/>
      <c r="R85" s="1347">
        <v>92612</v>
      </c>
      <c r="S85" s="1347"/>
      <c r="T85" s="1345">
        <v>8.697881692204383</v>
      </c>
      <c r="U85" s="1345"/>
      <c r="V85" s="1347">
        <v>81286</v>
      </c>
      <c r="W85" s="1347"/>
      <c r="X85" s="1345">
        <v>7.876840426294766</v>
      </c>
      <c r="Y85" s="1349"/>
      <c r="Z85" s="150" t="s">
        <v>1672</v>
      </c>
      <c r="AA85" s="133">
        <f t="shared" si="30"/>
        <v>8.42</v>
      </c>
      <c r="AB85" s="133">
        <f t="shared" si="31"/>
        <v>7.584855503757781</v>
      </c>
      <c r="AC85" s="133">
        <f t="shared" si="32"/>
        <v>7.59</v>
      </c>
    </row>
    <row r="86" spans="1:29" ht="24.75" customHeight="1">
      <c r="A86" s="149" t="s">
        <v>1673</v>
      </c>
      <c r="B86" s="1353">
        <v>163567</v>
      </c>
      <c r="C86" s="1354"/>
      <c r="D86" s="1358">
        <v>7.87</v>
      </c>
      <c r="E86" s="1358"/>
      <c r="F86" s="1354">
        <v>86421</v>
      </c>
      <c r="G86" s="1354"/>
      <c r="H86" s="1358">
        <v>8.2</v>
      </c>
      <c r="I86" s="1358"/>
      <c r="J86" s="1354">
        <v>77146</v>
      </c>
      <c r="K86" s="1354"/>
      <c r="L86" s="1358">
        <v>7.54</v>
      </c>
      <c r="M86" s="1358"/>
      <c r="N86" s="1341">
        <v>157684</v>
      </c>
      <c r="O86" s="1341"/>
      <c r="P86" s="1345">
        <v>7.520483114873801</v>
      </c>
      <c r="Q86" s="1345"/>
      <c r="R86" s="1347">
        <v>83903</v>
      </c>
      <c r="S86" s="1347"/>
      <c r="T86" s="1345">
        <v>7.879954731795278</v>
      </c>
      <c r="U86" s="1345"/>
      <c r="V86" s="1347">
        <v>73781</v>
      </c>
      <c r="W86" s="1347"/>
      <c r="X86" s="1345">
        <v>7.149584965337871</v>
      </c>
      <c r="Y86" s="1349"/>
      <c r="Z86" s="150" t="s">
        <v>1673</v>
      </c>
      <c r="AA86" s="133">
        <f t="shared" si="30"/>
        <v>8.2</v>
      </c>
      <c r="AB86" s="133">
        <f t="shared" si="31"/>
        <v>7.539605750530194</v>
      </c>
      <c r="AC86" s="133">
        <f t="shared" si="32"/>
        <v>7.539999999999999</v>
      </c>
    </row>
    <row r="87" spans="1:29" ht="24.75" customHeight="1">
      <c r="A87" s="149" t="s">
        <v>1674</v>
      </c>
      <c r="B87" s="1353">
        <v>155290</v>
      </c>
      <c r="C87" s="1354"/>
      <c r="D87" s="1358">
        <v>7.48</v>
      </c>
      <c r="E87" s="1358"/>
      <c r="F87" s="1354">
        <v>79290</v>
      </c>
      <c r="G87" s="1354"/>
      <c r="H87" s="1358">
        <v>7.5200000000000005</v>
      </c>
      <c r="I87" s="1358"/>
      <c r="J87" s="1354">
        <v>76000</v>
      </c>
      <c r="K87" s="1354"/>
      <c r="L87" s="1358">
        <v>7.42</v>
      </c>
      <c r="M87" s="1358"/>
      <c r="N87" s="1341">
        <v>166438</v>
      </c>
      <c r="O87" s="1341"/>
      <c r="P87" s="1345">
        <v>7.937990973550682</v>
      </c>
      <c r="Q87" s="1345"/>
      <c r="R87" s="1347">
        <v>85324</v>
      </c>
      <c r="S87" s="1347"/>
      <c r="T87" s="1345">
        <v>8.013411410029443</v>
      </c>
      <c r="U87" s="1345"/>
      <c r="V87" s="1347">
        <v>81114</v>
      </c>
      <c r="W87" s="1347"/>
      <c r="X87" s="1345">
        <v>7.860173145910411</v>
      </c>
      <c r="Y87" s="1349"/>
      <c r="Z87" s="150" t="s">
        <v>1674</v>
      </c>
      <c r="AA87" s="133">
        <f t="shared" si="30"/>
        <v>7.5200000000000005</v>
      </c>
      <c r="AB87" s="133">
        <f t="shared" si="31"/>
        <v>7.427605281418281</v>
      </c>
      <c r="AC87" s="133">
        <f t="shared" si="32"/>
        <v>7.42</v>
      </c>
    </row>
    <row r="88" spans="1:29" ht="24.75" customHeight="1">
      <c r="A88" s="149" t="s">
        <v>1675</v>
      </c>
      <c r="B88" s="1353">
        <v>116878</v>
      </c>
      <c r="C88" s="1354"/>
      <c r="D88" s="1358">
        <v>5.630000000000001</v>
      </c>
      <c r="E88" s="1358"/>
      <c r="F88" s="1354">
        <v>57939</v>
      </c>
      <c r="G88" s="1354"/>
      <c r="H88" s="1358">
        <v>5.48</v>
      </c>
      <c r="I88" s="1358"/>
      <c r="J88" s="1354">
        <v>58939</v>
      </c>
      <c r="K88" s="1354"/>
      <c r="L88" s="1358">
        <v>5.75</v>
      </c>
      <c r="M88" s="1358"/>
      <c r="N88" s="1341">
        <v>126378</v>
      </c>
      <c r="O88" s="1341"/>
      <c r="P88" s="1345">
        <v>6.027394124270828</v>
      </c>
      <c r="Q88" s="1345"/>
      <c r="R88" s="1347">
        <v>62877</v>
      </c>
      <c r="S88" s="1347"/>
      <c r="T88" s="1345">
        <v>5.905246697628115</v>
      </c>
      <c r="U88" s="1345"/>
      <c r="V88" s="1347">
        <v>63501</v>
      </c>
      <c r="W88" s="1347"/>
      <c r="X88" s="1345">
        <v>6.153424253993848</v>
      </c>
      <c r="Y88" s="1349"/>
      <c r="Z88" s="150" t="s">
        <v>1675</v>
      </c>
      <c r="AA88" s="133">
        <f t="shared" si="30"/>
        <v>5.48</v>
      </c>
      <c r="AB88" s="133">
        <f t="shared" si="31"/>
        <v>5.760205627388317</v>
      </c>
      <c r="AC88" s="133">
        <f t="shared" si="32"/>
        <v>5.75</v>
      </c>
    </row>
    <row r="89" spans="1:29" ht="24.75" customHeight="1">
      <c r="A89" s="149" t="s">
        <v>1676</v>
      </c>
      <c r="B89" s="1353">
        <v>95903</v>
      </c>
      <c r="C89" s="1354"/>
      <c r="D89" s="1358">
        <v>4.609999999999999</v>
      </c>
      <c r="E89" s="1358"/>
      <c r="F89" s="1354">
        <v>46839</v>
      </c>
      <c r="G89" s="1354"/>
      <c r="H89" s="1358">
        <v>4.4399999999999995</v>
      </c>
      <c r="I89" s="1358"/>
      <c r="J89" s="1354">
        <v>49064</v>
      </c>
      <c r="K89" s="1354"/>
      <c r="L89" s="1358">
        <v>4.79</v>
      </c>
      <c r="M89" s="1358"/>
      <c r="N89" s="1341">
        <v>99447</v>
      </c>
      <c r="O89" s="1341"/>
      <c r="P89" s="1345">
        <v>4.742963676243975</v>
      </c>
      <c r="Q89" s="1345"/>
      <c r="R89" s="1347">
        <v>48507</v>
      </c>
      <c r="S89" s="1347"/>
      <c r="T89" s="1345">
        <v>4.555653125337516</v>
      </c>
      <c r="U89" s="1345"/>
      <c r="V89" s="1347">
        <v>50940</v>
      </c>
      <c r="W89" s="1347"/>
      <c r="X89" s="1345">
        <v>4.936228271971254</v>
      </c>
      <c r="Y89" s="1349"/>
      <c r="Z89" s="150" t="s">
        <v>1676</v>
      </c>
      <c r="AA89" s="133">
        <f t="shared" si="30"/>
        <v>4.4399999999999995</v>
      </c>
      <c r="AB89" s="133">
        <f t="shared" si="31"/>
        <v>4.795105599046139</v>
      </c>
      <c r="AC89" s="133">
        <f t="shared" si="32"/>
        <v>4.79</v>
      </c>
    </row>
    <row r="90" spans="1:29" ht="24.75" customHeight="1">
      <c r="A90" s="149" t="s">
        <v>1677</v>
      </c>
      <c r="B90" s="1353">
        <v>84428</v>
      </c>
      <c r="C90" s="1354"/>
      <c r="D90" s="1358">
        <v>4.0600000000000005</v>
      </c>
      <c r="E90" s="1358"/>
      <c r="F90" s="1354">
        <v>36879</v>
      </c>
      <c r="G90" s="1354"/>
      <c r="H90" s="1358">
        <v>3.49</v>
      </c>
      <c r="I90" s="1358"/>
      <c r="J90" s="1354">
        <v>47549</v>
      </c>
      <c r="K90" s="1354"/>
      <c r="L90" s="1358">
        <v>4.64</v>
      </c>
      <c r="M90" s="1358"/>
      <c r="N90" s="1341">
        <v>81949</v>
      </c>
      <c r="O90" s="1341"/>
      <c r="P90" s="1345">
        <v>3.9084248927018157</v>
      </c>
      <c r="Q90" s="1345"/>
      <c r="R90" s="1347">
        <v>36798</v>
      </c>
      <c r="S90" s="1347"/>
      <c r="T90" s="1345">
        <v>3.455973853385489</v>
      </c>
      <c r="U90" s="1345"/>
      <c r="V90" s="1347">
        <v>45151</v>
      </c>
      <c r="W90" s="1347"/>
      <c r="X90" s="1345">
        <v>4.375258003686183</v>
      </c>
      <c r="Y90" s="1349"/>
      <c r="Z90" s="150" t="s">
        <v>1677</v>
      </c>
      <c r="AA90" s="133">
        <f t="shared" si="30"/>
        <v>3.49</v>
      </c>
      <c r="AB90" s="133">
        <f t="shared" si="31"/>
        <v>4.647042151659972</v>
      </c>
      <c r="AC90" s="133">
        <f t="shared" si="32"/>
        <v>4.64</v>
      </c>
    </row>
    <row r="91" spans="1:29" ht="24.75" customHeight="1">
      <c r="A91" s="149" t="s">
        <v>1678</v>
      </c>
      <c r="B91" s="1353">
        <v>76011</v>
      </c>
      <c r="C91" s="1354"/>
      <c r="D91" s="1358">
        <v>3.6599999999999997</v>
      </c>
      <c r="E91" s="1358"/>
      <c r="F91" s="1354">
        <v>30680</v>
      </c>
      <c r="G91" s="1354"/>
      <c r="H91" s="1358">
        <v>2.91</v>
      </c>
      <c r="I91" s="1358"/>
      <c r="J91" s="1354">
        <v>45331</v>
      </c>
      <c r="K91" s="1354"/>
      <c r="L91" s="1358">
        <v>4.43</v>
      </c>
      <c r="M91" s="1358"/>
      <c r="N91" s="1341">
        <v>76860</v>
      </c>
      <c r="O91" s="1341"/>
      <c r="P91" s="1345">
        <v>3.6657132759772733</v>
      </c>
      <c r="Q91" s="1345"/>
      <c r="R91" s="1347">
        <v>31047</v>
      </c>
      <c r="S91" s="1347"/>
      <c r="T91" s="1345">
        <v>2.9158546721577063</v>
      </c>
      <c r="U91" s="1345"/>
      <c r="V91" s="1347">
        <v>45813</v>
      </c>
      <c r="W91" s="1347"/>
      <c r="X91" s="1345">
        <v>4.439407652607363</v>
      </c>
      <c r="Y91" s="1349"/>
      <c r="Z91" s="150" t="s">
        <v>1678</v>
      </c>
      <c r="AA91" s="133">
        <f t="shared" si="30"/>
        <v>2.91</v>
      </c>
      <c r="AB91" s="133">
        <f t="shared" si="31"/>
        <v>4.4302733554206855</v>
      </c>
      <c r="AC91" s="133">
        <f t="shared" si="32"/>
        <v>4.43</v>
      </c>
    </row>
    <row r="92" spans="1:29" ht="24.75" customHeight="1">
      <c r="A92" s="149" t="s">
        <v>1679</v>
      </c>
      <c r="B92" s="1353">
        <v>52160</v>
      </c>
      <c r="C92" s="1354"/>
      <c r="D92" s="1358">
        <v>2.52</v>
      </c>
      <c r="E92" s="1358"/>
      <c r="F92" s="1354">
        <v>18760</v>
      </c>
      <c r="G92" s="1354"/>
      <c r="H92" s="1358">
        <v>1.78</v>
      </c>
      <c r="I92" s="1358"/>
      <c r="J92" s="1354">
        <v>33400</v>
      </c>
      <c r="K92" s="1354"/>
      <c r="L92" s="1358">
        <v>3.2699999999999996</v>
      </c>
      <c r="M92" s="1358"/>
      <c r="N92" s="1341">
        <v>56611</v>
      </c>
      <c r="O92" s="1341"/>
      <c r="P92" s="1345">
        <v>2.6999700008632503</v>
      </c>
      <c r="Q92" s="1345"/>
      <c r="R92" s="1347">
        <v>20592</v>
      </c>
      <c r="S92" s="1347"/>
      <c r="T92" s="1345">
        <v>1.9339478664306207</v>
      </c>
      <c r="U92" s="1345"/>
      <c r="V92" s="1347">
        <v>36019</v>
      </c>
      <c r="W92" s="1347"/>
      <c r="X92" s="1345">
        <v>3.490341698628438</v>
      </c>
      <c r="Y92" s="1349"/>
      <c r="Z92" s="150" t="s">
        <v>1679</v>
      </c>
      <c r="AA92" s="133">
        <f t="shared" si="30"/>
        <v>1.78</v>
      </c>
      <c r="AB92" s="133">
        <f t="shared" si="31"/>
        <v>3.2642370578864552</v>
      </c>
      <c r="AC92" s="133">
        <f t="shared" si="32"/>
        <v>3.269999999999999</v>
      </c>
    </row>
    <row r="93" spans="1:29" ht="24.75" customHeight="1" thickBot="1">
      <c r="A93" s="313" t="s">
        <v>1680</v>
      </c>
      <c r="B93" s="1355">
        <v>32712</v>
      </c>
      <c r="C93" s="1356"/>
      <c r="D93" s="1359">
        <v>1.5600000000000003</v>
      </c>
      <c r="E93" s="1359"/>
      <c r="F93" s="1356">
        <v>8949</v>
      </c>
      <c r="G93" s="1356"/>
      <c r="H93" s="1359">
        <v>0.8400000000000001</v>
      </c>
      <c r="I93" s="1359"/>
      <c r="J93" s="1356">
        <v>23763</v>
      </c>
      <c r="K93" s="1356"/>
      <c r="L93" s="1359">
        <v>2.309999999999999</v>
      </c>
      <c r="M93" s="1359"/>
      <c r="N93" s="1342">
        <v>35241</v>
      </c>
      <c r="O93" s="1342"/>
      <c r="P93" s="1346">
        <v>1.6807624454685803</v>
      </c>
      <c r="Q93" s="1346"/>
      <c r="R93" s="1342">
        <v>9662</v>
      </c>
      <c r="S93" s="1342"/>
      <c r="T93" s="1346">
        <v>0.9074302780425727</v>
      </c>
      <c r="U93" s="1346"/>
      <c r="V93" s="1342">
        <v>25579</v>
      </c>
      <c r="W93" s="1342"/>
      <c r="X93" s="1346">
        <v>2.4786765404152478</v>
      </c>
      <c r="Y93" s="1350"/>
      <c r="Z93" s="427" t="s">
        <v>478</v>
      </c>
      <c r="AA93" s="133">
        <f t="shared" si="30"/>
        <v>0.8400000000000001</v>
      </c>
      <c r="AB93" s="133">
        <f t="shared" si="31"/>
        <v>2.3223971618729293</v>
      </c>
      <c r="AC93" s="133">
        <f t="shared" si="32"/>
        <v>2.309999999999999</v>
      </c>
    </row>
    <row r="94" spans="2:26" ht="12.75" thickTop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428"/>
      <c r="Z94" s="2"/>
    </row>
    <row r="95" spans="1:26" ht="12">
      <c r="A95" s="231" t="s">
        <v>1557</v>
      </c>
      <c r="N95" s="234" t="s">
        <v>1094</v>
      </c>
      <c r="Y95" s="2"/>
      <c r="Z95" s="2"/>
    </row>
    <row r="96" spans="1:26" ht="12">
      <c r="A96" s="231" t="s">
        <v>1558</v>
      </c>
      <c r="N96" s="232" t="s">
        <v>1682</v>
      </c>
      <c r="Y96" s="2"/>
      <c r="Z96" s="2"/>
    </row>
  </sheetData>
  <sheetProtection/>
  <mergeCells count="331">
    <mergeCell ref="L91:M91"/>
    <mergeCell ref="L92:M92"/>
    <mergeCell ref="L93:M93"/>
    <mergeCell ref="L83:M83"/>
    <mergeCell ref="L84:M84"/>
    <mergeCell ref="L85:M85"/>
    <mergeCell ref="L86:M86"/>
    <mergeCell ref="L87:M87"/>
    <mergeCell ref="J92:K92"/>
    <mergeCell ref="J93:K93"/>
    <mergeCell ref="L75:M75"/>
    <mergeCell ref="L76:M76"/>
    <mergeCell ref="L77:M77"/>
    <mergeCell ref="L78:M78"/>
    <mergeCell ref="L79:M79"/>
    <mergeCell ref="L80:M80"/>
    <mergeCell ref="L81:M81"/>
    <mergeCell ref="L89:M89"/>
    <mergeCell ref="L82:M82"/>
    <mergeCell ref="J86:K86"/>
    <mergeCell ref="J87:K87"/>
    <mergeCell ref="J88:K88"/>
    <mergeCell ref="J89:K89"/>
    <mergeCell ref="J90:K90"/>
    <mergeCell ref="L88:M88"/>
    <mergeCell ref="L90:M90"/>
    <mergeCell ref="J91:K91"/>
    <mergeCell ref="J80:K80"/>
    <mergeCell ref="J81:K81"/>
    <mergeCell ref="J82:K82"/>
    <mergeCell ref="J83:K83"/>
    <mergeCell ref="J84:K84"/>
    <mergeCell ref="J85:K85"/>
    <mergeCell ref="H89:I89"/>
    <mergeCell ref="H90:I90"/>
    <mergeCell ref="H91:I91"/>
    <mergeCell ref="H92:I92"/>
    <mergeCell ref="H93:I93"/>
    <mergeCell ref="J75:K75"/>
    <mergeCell ref="J76:K76"/>
    <mergeCell ref="J77:K77"/>
    <mergeCell ref="J78:K78"/>
    <mergeCell ref="J79:K79"/>
    <mergeCell ref="H83:I83"/>
    <mergeCell ref="H84:I84"/>
    <mergeCell ref="H85:I85"/>
    <mergeCell ref="H86:I86"/>
    <mergeCell ref="H87:I87"/>
    <mergeCell ref="H88:I88"/>
    <mergeCell ref="F92:G92"/>
    <mergeCell ref="F93:G93"/>
    <mergeCell ref="H75:I75"/>
    <mergeCell ref="H76:I76"/>
    <mergeCell ref="H77:I77"/>
    <mergeCell ref="H78:I78"/>
    <mergeCell ref="H79:I79"/>
    <mergeCell ref="H80:I80"/>
    <mergeCell ref="H81:I81"/>
    <mergeCell ref="H82:I82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D89:E89"/>
    <mergeCell ref="D90:E90"/>
    <mergeCell ref="D91:E91"/>
    <mergeCell ref="D92:E92"/>
    <mergeCell ref="D93:E93"/>
    <mergeCell ref="F75:G75"/>
    <mergeCell ref="F76:G76"/>
    <mergeCell ref="F77:G77"/>
    <mergeCell ref="F78:G78"/>
    <mergeCell ref="F79:G79"/>
    <mergeCell ref="D83:E83"/>
    <mergeCell ref="D84:E84"/>
    <mergeCell ref="D85:E85"/>
    <mergeCell ref="D86:E86"/>
    <mergeCell ref="D87:E87"/>
    <mergeCell ref="D88:E88"/>
    <mergeCell ref="B92:C92"/>
    <mergeCell ref="B93:C93"/>
    <mergeCell ref="D75:E75"/>
    <mergeCell ref="D76:E76"/>
    <mergeCell ref="D77:E77"/>
    <mergeCell ref="D78:E78"/>
    <mergeCell ref="D79:E79"/>
    <mergeCell ref="D80:E80"/>
    <mergeCell ref="D81:E81"/>
    <mergeCell ref="D82:E82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X89:Y89"/>
    <mergeCell ref="X90:Y90"/>
    <mergeCell ref="X91:Y91"/>
    <mergeCell ref="X92:Y92"/>
    <mergeCell ref="X93:Y93"/>
    <mergeCell ref="B75:C75"/>
    <mergeCell ref="B76:C76"/>
    <mergeCell ref="B77:C77"/>
    <mergeCell ref="B78:C78"/>
    <mergeCell ref="B79:C79"/>
    <mergeCell ref="X83:Y83"/>
    <mergeCell ref="X84:Y84"/>
    <mergeCell ref="X85:Y85"/>
    <mergeCell ref="X86:Y86"/>
    <mergeCell ref="X87:Y87"/>
    <mergeCell ref="X88:Y88"/>
    <mergeCell ref="V92:W92"/>
    <mergeCell ref="V93:W93"/>
    <mergeCell ref="X75:Y75"/>
    <mergeCell ref="X76:Y76"/>
    <mergeCell ref="X77:Y77"/>
    <mergeCell ref="X78:Y78"/>
    <mergeCell ref="X79:Y79"/>
    <mergeCell ref="X80:Y80"/>
    <mergeCell ref="X81:Y81"/>
    <mergeCell ref="X82:Y82"/>
    <mergeCell ref="V86:W86"/>
    <mergeCell ref="V87:W87"/>
    <mergeCell ref="V88:W88"/>
    <mergeCell ref="V89:W89"/>
    <mergeCell ref="V90:W90"/>
    <mergeCell ref="V91:W91"/>
    <mergeCell ref="V80:W80"/>
    <mergeCell ref="V81:W81"/>
    <mergeCell ref="V82:W82"/>
    <mergeCell ref="V83:W83"/>
    <mergeCell ref="V84:W84"/>
    <mergeCell ref="V85:W85"/>
    <mergeCell ref="T89:U89"/>
    <mergeCell ref="T90:U90"/>
    <mergeCell ref="T91:U91"/>
    <mergeCell ref="T92:U92"/>
    <mergeCell ref="T93:U93"/>
    <mergeCell ref="V75:W75"/>
    <mergeCell ref="V76:W76"/>
    <mergeCell ref="V77:W77"/>
    <mergeCell ref="V78:W78"/>
    <mergeCell ref="V79:W79"/>
    <mergeCell ref="T83:U83"/>
    <mergeCell ref="T84:U84"/>
    <mergeCell ref="T85:U85"/>
    <mergeCell ref="T86:U86"/>
    <mergeCell ref="T87:U87"/>
    <mergeCell ref="T88:U88"/>
    <mergeCell ref="R92:S92"/>
    <mergeCell ref="R93:S93"/>
    <mergeCell ref="T75:U75"/>
    <mergeCell ref="T76:U76"/>
    <mergeCell ref="T77:U77"/>
    <mergeCell ref="T78:U78"/>
    <mergeCell ref="T79:U79"/>
    <mergeCell ref="T80:U80"/>
    <mergeCell ref="T81:U81"/>
    <mergeCell ref="T82:U82"/>
    <mergeCell ref="R86:S86"/>
    <mergeCell ref="R87:S87"/>
    <mergeCell ref="R88:S88"/>
    <mergeCell ref="R89:S89"/>
    <mergeCell ref="R90:S90"/>
    <mergeCell ref="R91:S91"/>
    <mergeCell ref="R80:S80"/>
    <mergeCell ref="R81:S81"/>
    <mergeCell ref="R82:S82"/>
    <mergeCell ref="R83:S83"/>
    <mergeCell ref="R84:S84"/>
    <mergeCell ref="R85:S85"/>
    <mergeCell ref="P89:Q89"/>
    <mergeCell ref="P90:Q90"/>
    <mergeCell ref="P91:Q91"/>
    <mergeCell ref="P92:Q92"/>
    <mergeCell ref="P93:Q93"/>
    <mergeCell ref="R75:S75"/>
    <mergeCell ref="R76:S76"/>
    <mergeCell ref="R77:S77"/>
    <mergeCell ref="R78:S78"/>
    <mergeCell ref="R79:S79"/>
    <mergeCell ref="P83:Q83"/>
    <mergeCell ref="P84:Q84"/>
    <mergeCell ref="P85:Q85"/>
    <mergeCell ref="P86:Q86"/>
    <mergeCell ref="P87:Q87"/>
    <mergeCell ref="P88:Q88"/>
    <mergeCell ref="N92:O92"/>
    <mergeCell ref="N93:O93"/>
    <mergeCell ref="P75:Q75"/>
    <mergeCell ref="P76:Q76"/>
    <mergeCell ref="P77:Q77"/>
    <mergeCell ref="P78:Q78"/>
    <mergeCell ref="P79:Q79"/>
    <mergeCell ref="P80:Q80"/>
    <mergeCell ref="P81:Q81"/>
    <mergeCell ref="P82:Q82"/>
    <mergeCell ref="N86:O86"/>
    <mergeCell ref="N87:O87"/>
    <mergeCell ref="N88:O88"/>
    <mergeCell ref="N89:O89"/>
    <mergeCell ref="N90:O90"/>
    <mergeCell ref="N91:O91"/>
    <mergeCell ref="N80:O80"/>
    <mergeCell ref="N81:O81"/>
    <mergeCell ref="N82:O82"/>
    <mergeCell ref="N83:O83"/>
    <mergeCell ref="N84:O84"/>
    <mergeCell ref="N85:O85"/>
    <mergeCell ref="B70:M70"/>
    <mergeCell ref="N75:O75"/>
    <mergeCell ref="N76:O76"/>
    <mergeCell ref="N77:O77"/>
    <mergeCell ref="N78:O78"/>
    <mergeCell ref="N79:O79"/>
    <mergeCell ref="B74:C74"/>
    <mergeCell ref="D74:E74"/>
    <mergeCell ref="F74:G74"/>
    <mergeCell ref="H74:I74"/>
    <mergeCell ref="J74:K74"/>
    <mergeCell ref="L74:M74"/>
    <mergeCell ref="B73:C73"/>
    <mergeCell ref="D73:E73"/>
    <mergeCell ref="F73:G73"/>
    <mergeCell ref="H73:I73"/>
    <mergeCell ref="J73:K73"/>
    <mergeCell ref="L73:M73"/>
    <mergeCell ref="B71:E71"/>
    <mergeCell ref="F71:I71"/>
    <mergeCell ref="J71:M71"/>
    <mergeCell ref="B72:E72"/>
    <mergeCell ref="F72:I72"/>
    <mergeCell ref="J72:M72"/>
    <mergeCell ref="R74:S74"/>
    <mergeCell ref="T74:U74"/>
    <mergeCell ref="V73:W73"/>
    <mergeCell ref="X73:Y73"/>
    <mergeCell ref="V74:W74"/>
    <mergeCell ref="X74:Y74"/>
    <mergeCell ref="R71:U71"/>
    <mergeCell ref="R72:U72"/>
    <mergeCell ref="V71:Y71"/>
    <mergeCell ref="V72:Y72"/>
    <mergeCell ref="R73:S73"/>
    <mergeCell ref="T73:U73"/>
    <mergeCell ref="N71:Q71"/>
    <mergeCell ref="N72:Q72"/>
    <mergeCell ref="N73:O73"/>
    <mergeCell ref="N74:O74"/>
    <mergeCell ref="P73:Q73"/>
    <mergeCell ref="P74:Q74"/>
    <mergeCell ref="N67:Z67"/>
    <mergeCell ref="N70:Y70"/>
    <mergeCell ref="A67:M67"/>
    <mergeCell ref="B68:M68"/>
    <mergeCell ref="Z6:Z10"/>
    <mergeCell ref="B4:Y4"/>
    <mergeCell ref="D7:E7"/>
    <mergeCell ref="B7:C7"/>
    <mergeCell ref="J8:K8"/>
    <mergeCell ref="L8:M8"/>
    <mergeCell ref="T8:U8"/>
    <mergeCell ref="V8:W8"/>
    <mergeCell ref="X8:Y8"/>
    <mergeCell ref="B8:C8"/>
    <mergeCell ref="D8:E8"/>
    <mergeCell ref="F8:G8"/>
    <mergeCell ref="H8:I8"/>
    <mergeCell ref="P8:Q8"/>
    <mergeCell ref="R8:S8"/>
    <mergeCell ref="B6:G6"/>
    <mergeCell ref="F7:G7"/>
    <mergeCell ref="H6:M6"/>
    <mergeCell ref="H7:I7"/>
    <mergeCell ref="J7:K7"/>
    <mergeCell ref="N6:S6"/>
    <mergeCell ref="N7:O7"/>
    <mergeCell ref="P7:Q7"/>
    <mergeCell ref="R7:S7"/>
    <mergeCell ref="L7:M7"/>
    <mergeCell ref="J39:K39"/>
    <mergeCell ref="J40:K40"/>
    <mergeCell ref="L39:M39"/>
    <mergeCell ref="L40:M40"/>
    <mergeCell ref="N38:S38"/>
    <mergeCell ref="T6:Y6"/>
    <mergeCell ref="T7:U7"/>
    <mergeCell ref="V7:W7"/>
    <mergeCell ref="X7:Y7"/>
    <mergeCell ref="N8:O8"/>
    <mergeCell ref="B38:G38"/>
    <mergeCell ref="H38:M38"/>
    <mergeCell ref="B39:C39"/>
    <mergeCell ref="B40:C40"/>
    <mergeCell ref="D39:E39"/>
    <mergeCell ref="D40:E40"/>
    <mergeCell ref="F39:G39"/>
    <mergeCell ref="F40:G40"/>
    <mergeCell ref="H39:I39"/>
    <mergeCell ref="H40:I40"/>
    <mergeCell ref="T38:Y38"/>
    <mergeCell ref="N39:O39"/>
    <mergeCell ref="P39:Q39"/>
    <mergeCell ref="R39:S39"/>
    <mergeCell ref="T39:U39"/>
    <mergeCell ref="V39:W39"/>
    <mergeCell ref="X39:Y39"/>
    <mergeCell ref="N3:Z3"/>
    <mergeCell ref="A3:M3"/>
    <mergeCell ref="A35:M35"/>
    <mergeCell ref="N35:Z35"/>
    <mergeCell ref="N40:O40"/>
    <mergeCell ref="P40:Q40"/>
    <mergeCell ref="R40:S40"/>
    <mergeCell ref="T40:U40"/>
    <mergeCell ref="V40:W40"/>
    <mergeCell ref="X40:Y40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rowBreaks count="1" manualBreakCount="1">
    <brk id="32" max="255" man="1"/>
  </rowBreaks>
  <colBreaks count="1" manualBreakCount="1">
    <brk id="13" max="95" man="1"/>
  </colBreaks>
  <ignoredErrors>
    <ignoredError sqref="F11 F17:F29 F12 F13:F15 F1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zoomScalePageLayoutView="0" workbookViewId="0" topLeftCell="A1">
      <selection activeCell="V18" sqref="V18"/>
    </sheetView>
  </sheetViews>
  <sheetFormatPr defaultColWidth="7.99609375" defaultRowHeight="13.5"/>
  <cols>
    <col min="1" max="1" width="8.4453125" style="444" customWidth="1"/>
    <col min="2" max="2" width="6.88671875" style="444" customWidth="1"/>
    <col min="3" max="3" width="6.77734375" style="444" customWidth="1"/>
    <col min="4" max="5" width="6.3359375" style="444" customWidth="1"/>
    <col min="6" max="6" width="7.5546875" style="444" customWidth="1"/>
    <col min="7" max="10" width="6.3359375" style="444" customWidth="1"/>
    <col min="11" max="11" width="6.10546875" style="444" customWidth="1"/>
    <col min="12" max="12" width="7.3359375" style="444" customWidth="1"/>
    <col min="13" max="13" width="6.10546875" style="444" customWidth="1"/>
    <col min="14" max="14" width="6.88671875" style="444" customWidth="1"/>
    <col min="15" max="17" width="6.10546875" style="444" customWidth="1"/>
    <col min="18" max="18" width="6.99609375" style="444" customWidth="1"/>
    <col min="19" max="19" width="6.10546875" style="444" customWidth="1"/>
    <col min="20" max="20" width="9.77734375" style="444" customWidth="1"/>
    <col min="21" max="21" width="0.55078125" style="444" customWidth="1"/>
    <col min="22" max="16384" width="7.99609375" style="444" customWidth="1"/>
  </cols>
  <sheetData>
    <row r="1" spans="1:20" s="433" customFormat="1" ht="11.25" customHeight="1">
      <c r="A1" s="121" t="s">
        <v>1470</v>
      </c>
      <c r="T1" s="1038" t="s">
        <v>1471</v>
      </c>
    </row>
    <row r="2" s="434" customFormat="1" ht="12"/>
    <row r="3" spans="1:20" s="435" customFormat="1" ht="21.75" customHeight="1">
      <c r="A3" s="1364" t="s">
        <v>554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01" t="s">
        <v>26</v>
      </c>
      <c r="L3" s="1301"/>
      <c r="M3" s="1301"/>
      <c r="N3" s="1301"/>
      <c r="O3" s="1301"/>
      <c r="P3" s="1301"/>
      <c r="Q3" s="1301"/>
      <c r="R3" s="1301"/>
      <c r="S3" s="1301"/>
      <c r="T3" s="1301"/>
    </row>
    <row r="4" spans="1:20" s="435" customFormat="1" ht="12.75" customHeight="1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7"/>
      <c r="L4" s="437"/>
      <c r="M4" s="437"/>
      <c r="N4" s="437"/>
      <c r="O4" s="437"/>
      <c r="P4" s="437"/>
      <c r="Q4" s="437"/>
      <c r="R4" s="437"/>
      <c r="S4" s="437"/>
      <c r="T4" s="437"/>
    </row>
    <row r="5" spans="1:20" s="442" customFormat="1" ht="12.75" customHeight="1" thickBot="1">
      <c r="A5" s="438" t="s">
        <v>198</v>
      </c>
      <c r="B5" s="439"/>
      <c r="C5" s="440"/>
      <c r="D5" s="439"/>
      <c r="E5" s="439"/>
      <c r="F5" s="439"/>
      <c r="G5" s="439"/>
      <c r="H5" s="439"/>
      <c r="I5" s="439"/>
      <c r="J5" s="439"/>
      <c r="K5" s="440"/>
      <c r="L5" s="440"/>
      <c r="M5" s="440"/>
      <c r="N5" s="440"/>
      <c r="O5" s="440"/>
      <c r="P5" s="440"/>
      <c r="Q5" s="440"/>
      <c r="R5" s="440"/>
      <c r="S5" s="440"/>
      <c r="T5" s="441" t="s">
        <v>415</v>
      </c>
    </row>
    <row r="6" spans="1:20" s="442" customFormat="1" ht="18" customHeight="1" thickTop="1">
      <c r="A6" s="1360" t="s">
        <v>418</v>
      </c>
      <c r="B6" s="443" t="s">
        <v>177</v>
      </c>
      <c r="C6" s="444"/>
      <c r="D6" s="444"/>
      <c r="E6" s="444"/>
      <c r="F6" s="444"/>
      <c r="G6" s="445"/>
      <c r="H6" s="443" t="s">
        <v>1687</v>
      </c>
      <c r="I6" s="446"/>
      <c r="J6" s="446"/>
      <c r="K6" s="446"/>
      <c r="L6" s="446"/>
      <c r="M6" s="446"/>
      <c r="N6" s="447" t="s">
        <v>325</v>
      </c>
      <c r="O6" s="446"/>
      <c r="P6" s="446"/>
      <c r="Q6" s="446"/>
      <c r="R6" s="446"/>
      <c r="S6" s="446"/>
      <c r="T6" s="1361" t="s">
        <v>295</v>
      </c>
    </row>
    <row r="7" spans="1:20" s="442" customFormat="1" ht="18" customHeight="1">
      <c r="A7" s="1279"/>
      <c r="B7" s="446"/>
      <c r="C7" s="412" t="s">
        <v>326</v>
      </c>
      <c r="D7" s="412" t="s">
        <v>327</v>
      </c>
      <c r="E7" s="412" t="s">
        <v>328</v>
      </c>
      <c r="F7" s="412" t="s">
        <v>329</v>
      </c>
      <c r="G7" s="412" t="s">
        <v>330</v>
      </c>
      <c r="H7" s="448"/>
      <c r="I7" s="412" t="s">
        <v>326</v>
      </c>
      <c r="J7" s="412" t="s">
        <v>327</v>
      </c>
      <c r="K7" s="412" t="s">
        <v>328</v>
      </c>
      <c r="L7" s="412" t="s">
        <v>329</v>
      </c>
      <c r="M7" s="449" t="s">
        <v>330</v>
      </c>
      <c r="N7" s="450"/>
      <c r="O7" s="412" t="s">
        <v>326</v>
      </c>
      <c r="P7" s="412" t="s">
        <v>327</v>
      </c>
      <c r="Q7" s="412" t="s">
        <v>328</v>
      </c>
      <c r="R7" s="412" t="s">
        <v>329</v>
      </c>
      <c r="S7" s="412" t="s">
        <v>330</v>
      </c>
      <c r="T7" s="1362"/>
    </row>
    <row r="8" spans="1:20" s="442" customFormat="1" ht="18" customHeight="1">
      <c r="A8" s="1280"/>
      <c r="B8" s="451" t="s">
        <v>161</v>
      </c>
      <c r="C8" s="414" t="s">
        <v>178</v>
      </c>
      <c r="D8" s="414" t="s">
        <v>179</v>
      </c>
      <c r="E8" s="414" t="s">
        <v>479</v>
      </c>
      <c r="F8" s="414" t="s">
        <v>419</v>
      </c>
      <c r="G8" s="414" t="s">
        <v>180</v>
      </c>
      <c r="H8" s="451" t="s">
        <v>167</v>
      </c>
      <c r="I8" s="414" t="s">
        <v>178</v>
      </c>
      <c r="J8" s="414" t="s">
        <v>179</v>
      </c>
      <c r="K8" s="414" t="s">
        <v>479</v>
      </c>
      <c r="L8" s="414" t="s">
        <v>419</v>
      </c>
      <c r="M8" s="452" t="s">
        <v>180</v>
      </c>
      <c r="N8" s="452" t="s">
        <v>168</v>
      </c>
      <c r="O8" s="414" t="s">
        <v>178</v>
      </c>
      <c r="P8" s="414" t="s">
        <v>179</v>
      </c>
      <c r="Q8" s="414" t="s">
        <v>479</v>
      </c>
      <c r="R8" s="414" t="s">
        <v>419</v>
      </c>
      <c r="S8" s="414" t="s">
        <v>180</v>
      </c>
      <c r="T8" s="1363"/>
    </row>
    <row r="9" spans="1:20" s="434" customFormat="1" ht="20.25" customHeight="1" hidden="1">
      <c r="A9" s="453" t="s">
        <v>1097</v>
      </c>
      <c r="B9" s="454">
        <v>1770381</v>
      </c>
      <c r="C9" s="454">
        <v>1035005</v>
      </c>
      <c r="D9" s="454">
        <v>146193</v>
      </c>
      <c r="E9" s="454">
        <v>6139</v>
      </c>
      <c r="F9" s="454">
        <v>583019</v>
      </c>
      <c r="G9" s="454">
        <v>25</v>
      </c>
      <c r="H9" s="454">
        <v>888762</v>
      </c>
      <c r="I9" s="454">
        <v>512609</v>
      </c>
      <c r="J9" s="454">
        <v>20027</v>
      </c>
      <c r="K9" s="455">
        <v>2500</v>
      </c>
      <c r="L9" s="455">
        <v>353616</v>
      </c>
      <c r="M9" s="455">
        <v>10</v>
      </c>
      <c r="N9" s="455">
        <v>881619</v>
      </c>
      <c r="O9" s="455">
        <v>522396</v>
      </c>
      <c r="P9" s="455">
        <v>126166</v>
      </c>
      <c r="Q9" s="455">
        <v>3639</v>
      </c>
      <c r="R9" s="455">
        <v>229403</v>
      </c>
      <c r="S9" s="455">
        <v>15</v>
      </c>
      <c r="T9" s="456" t="s">
        <v>1097</v>
      </c>
    </row>
    <row r="10" spans="1:20" s="434" customFormat="1" ht="21" customHeight="1">
      <c r="A10" s="453" t="s">
        <v>1098</v>
      </c>
      <c r="B10" s="454">
        <v>1917327</v>
      </c>
      <c r="C10" s="454">
        <v>1109973</v>
      </c>
      <c r="D10" s="454">
        <v>156988</v>
      </c>
      <c r="E10" s="454">
        <v>6971</v>
      </c>
      <c r="F10" s="454">
        <v>643349</v>
      </c>
      <c r="G10" s="454">
        <v>46</v>
      </c>
      <c r="H10" s="454">
        <v>956361</v>
      </c>
      <c r="I10" s="454">
        <v>549272</v>
      </c>
      <c r="J10" s="454">
        <v>20766</v>
      </c>
      <c r="K10" s="455">
        <v>3177</v>
      </c>
      <c r="L10" s="455">
        <v>383119</v>
      </c>
      <c r="M10" s="455">
        <v>27</v>
      </c>
      <c r="N10" s="455">
        <v>960966</v>
      </c>
      <c r="O10" s="455">
        <v>560701</v>
      </c>
      <c r="P10" s="455">
        <v>136222</v>
      </c>
      <c r="Q10" s="455">
        <v>3794</v>
      </c>
      <c r="R10" s="455">
        <v>260230</v>
      </c>
      <c r="S10" s="455">
        <v>19</v>
      </c>
      <c r="T10" s="456" t="s">
        <v>1098</v>
      </c>
    </row>
    <row r="11" spans="1:20" s="434" customFormat="1" ht="21" customHeight="1">
      <c r="A11" s="453" t="s">
        <v>1095</v>
      </c>
      <c r="B11" s="454">
        <v>2085518</v>
      </c>
      <c r="C11" s="454">
        <v>1212410</v>
      </c>
      <c r="D11" s="454">
        <v>158007</v>
      </c>
      <c r="E11" s="454">
        <v>9245</v>
      </c>
      <c r="F11" s="454">
        <v>705637</v>
      </c>
      <c r="G11" s="454">
        <v>219</v>
      </c>
      <c r="H11" s="454">
        <v>1040170</v>
      </c>
      <c r="I11" s="454">
        <v>597521</v>
      </c>
      <c r="J11" s="454">
        <v>20070</v>
      </c>
      <c r="K11" s="455">
        <v>4268</v>
      </c>
      <c r="L11" s="455">
        <v>418147</v>
      </c>
      <c r="M11" s="455">
        <v>164</v>
      </c>
      <c r="N11" s="454">
        <v>1045348</v>
      </c>
      <c r="O11" s="455">
        <v>614889</v>
      </c>
      <c r="P11" s="455">
        <v>137937</v>
      </c>
      <c r="Q11" s="455">
        <v>4977</v>
      </c>
      <c r="R11" s="455">
        <v>287490</v>
      </c>
      <c r="S11" s="455">
        <v>55</v>
      </c>
      <c r="T11" s="456" t="s">
        <v>1095</v>
      </c>
    </row>
    <row r="12" spans="1:20" s="434" customFormat="1" ht="21" customHeight="1">
      <c r="A12" s="453" t="s">
        <v>1096</v>
      </c>
      <c r="B12" s="454">
        <v>1522133</v>
      </c>
      <c r="C12" s="454">
        <v>876809</v>
      </c>
      <c r="D12" s="454">
        <v>133149</v>
      </c>
      <c r="E12" s="454">
        <v>8480</v>
      </c>
      <c r="F12" s="454">
        <v>503687</v>
      </c>
      <c r="G12" s="454">
        <v>8</v>
      </c>
      <c r="H12" s="454">
        <v>769650</v>
      </c>
      <c r="I12" s="454">
        <v>442906</v>
      </c>
      <c r="J12" s="454">
        <v>18427</v>
      </c>
      <c r="K12" s="455">
        <v>4654</v>
      </c>
      <c r="L12" s="455">
        <v>0.3</v>
      </c>
      <c r="M12" s="455">
        <v>3</v>
      </c>
      <c r="N12" s="455">
        <v>752483</v>
      </c>
      <c r="O12" s="455">
        <v>433903</v>
      </c>
      <c r="P12" s="455">
        <v>114722</v>
      </c>
      <c r="Q12" s="455">
        <v>3826</v>
      </c>
      <c r="R12" s="455">
        <v>200027</v>
      </c>
      <c r="S12" s="455">
        <v>5</v>
      </c>
      <c r="T12" s="456" t="s">
        <v>1096</v>
      </c>
    </row>
    <row r="13" spans="1:20" s="434" customFormat="1" ht="21" customHeight="1">
      <c r="A13" s="453" t="s">
        <v>170</v>
      </c>
      <c r="B13" s="454">
        <v>1391566</v>
      </c>
      <c r="C13" s="454">
        <v>856796</v>
      </c>
      <c r="D13" s="454">
        <v>135864</v>
      </c>
      <c r="E13" s="454">
        <v>10535</v>
      </c>
      <c r="F13" s="454">
        <v>387907</v>
      </c>
      <c r="G13" s="454">
        <v>464</v>
      </c>
      <c r="H13" s="454">
        <v>694124</v>
      </c>
      <c r="I13" s="454">
        <v>432649</v>
      </c>
      <c r="J13" s="454">
        <v>17825</v>
      </c>
      <c r="K13" s="455">
        <v>5951</v>
      </c>
      <c r="L13" s="455">
        <v>0.2</v>
      </c>
      <c r="M13" s="455">
        <v>335</v>
      </c>
      <c r="N13" s="455">
        <v>697442</v>
      </c>
      <c r="O13" s="455">
        <v>424147</v>
      </c>
      <c r="P13" s="455">
        <v>118039</v>
      </c>
      <c r="Q13" s="455">
        <v>4584</v>
      </c>
      <c r="R13" s="455">
        <v>150543</v>
      </c>
      <c r="S13" s="455">
        <v>129</v>
      </c>
      <c r="T13" s="456" t="s">
        <v>170</v>
      </c>
    </row>
    <row r="14" spans="1:20" s="434" customFormat="1" ht="21" customHeight="1">
      <c r="A14" s="453" t="s">
        <v>171</v>
      </c>
      <c r="B14" s="454">
        <v>1472604</v>
      </c>
      <c r="C14" s="454">
        <v>922932</v>
      </c>
      <c r="D14" s="454">
        <v>141555</v>
      </c>
      <c r="E14" s="454">
        <v>20953</v>
      </c>
      <c r="F14" s="454">
        <v>386444</v>
      </c>
      <c r="G14" s="454">
        <v>720</v>
      </c>
      <c r="H14" s="454">
        <v>731815</v>
      </c>
      <c r="I14" s="454">
        <v>466166</v>
      </c>
      <c r="J14" s="454">
        <v>18021</v>
      </c>
      <c r="K14" s="455">
        <v>11180</v>
      </c>
      <c r="L14" s="455">
        <v>235945</v>
      </c>
      <c r="M14" s="455">
        <v>503</v>
      </c>
      <c r="N14" s="455">
        <v>740789</v>
      </c>
      <c r="O14" s="455">
        <v>456766</v>
      </c>
      <c r="P14" s="455">
        <v>123534</v>
      </c>
      <c r="Q14" s="455">
        <v>9773</v>
      </c>
      <c r="R14" s="455">
        <v>150499</v>
      </c>
      <c r="S14" s="455">
        <v>217</v>
      </c>
      <c r="T14" s="456" t="s">
        <v>171</v>
      </c>
    </row>
    <row r="15" spans="1:20" s="434" customFormat="1" ht="21" customHeight="1">
      <c r="A15" s="453" t="s">
        <v>138</v>
      </c>
      <c r="B15" s="454">
        <v>1531085</v>
      </c>
      <c r="C15" s="454">
        <v>939085</v>
      </c>
      <c r="D15" s="454">
        <v>147975</v>
      </c>
      <c r="E15" s="454">
        <v>35041</v>
      </c>
      <c r="F15" s="454">
        <v>408984</v>
      </c>
      <c r="G15" s="457">
        <v>0</v>
      </c>
      <c r="H15" s="454">
        <v>763970</v>
      </c>
      <c r="I15" s="454">
        <v>476988</v>
      </c>
      <c r="J15" s="454">
        <v>21344</v>
      </c>
      <c r="K15" s="455">
        <v>17998</v>
      </c>
      <c r="L15" s="455">
        <v>247640</v>
      </c>
      <c r="M15" s="458">
        <v>0</v>
      </c>
      <c r="N15" s="455">
        <v>767115</v>
      </c>
      <c r="O15" s="455">
        <v>462097</v>
      </c>
      <c r="P15" s="455">
        <v>126631</v>
      </c>
      <c r="Q15" s="455">
        <v>17043</v>
      </c>
      <c r="R15" s="455">
        <v>161344</v>
      </c>
      <c r="S15" s="458">
        <v>0</v>
      </c>
      <c r="T15" s="456" t="s">
        <v>138</v>
      </c>
    </row>
    <row r="16" spans="1:20" s="434" customFormat="1" ht="21" customHeight="1">
      <c r="A16" s="453" t="s">
        <v>137</v>
      </c>
      <c r="B16" s="454">
        <v>1672647</v>
      </c>
      <c r="C16" s="454">
        <v>998042</v>
      </c>
      <c r="D16" s="454">
        <v>157006</v>
      </c>
      <c r="E16" s="454">
        <v>53175</v>
      </c>
      <c r="F16" s="454">
        <v>464424</v>
      </c>
      <c r="G16" s="457">
        <v>0</v>
      </c>
      <c r="H16" s="454">
        <v>837935</v>
      </c>
      <c r="I16" s="454">
        <v>509041</v>
      </c>
      <c r="J16" s="454">
        <v>23311</v>
      </c>
      <c r="K16" s="455">
        <v>26368</v>
      </c>
      <c r="L16" s="455">
        <v>279215</v>
      </c>
      <c r="M16" s="458">
        <v>0</v>
      </c>
      <c r="N16" s="455">
        <v>834712</v>
      </c>
      <c r="O16" s="455">
        <v>489001</v>
      </c>
      <c r="P16" s="455">
        <v>133695</v>
      </c>
      <c r="Q16" s="455">
        <v>26807</v>
      </c>
      <c r="R16" s="455">
        <v>185209</v>
      </c>
      <c r="S16" s="458">
        <v>0</v>
      </c>
      <c r="T16" s="456" t="s">
        <v>137</v>
      </c>
    </row>
    <row r="17" spans="1:22" s="464" customFormat="1" ht="21" customHeight="1">
      <c r="A17" s="459">
        <v>2015</v>
      </c>
      <c r="B17" s="460">
        <v>1740847</v>
      </c>
      <c r="C17" s="460">
        <v>996011</v>
      </c>
      <c r="D17" s="460">
        <v>161460</v>
      </c>
      <c r="E17" s="460">
        <v>77350</v>
      </c>
      <c r="F17" s="460">
        <v>506026</v>
      </c>
      <c r="G17" s="461">
        <v>0</v>
      </c>
      <c r="H17" s="460">
        <v>881725</v>
      </c>
      <c r="I17" s="460">
        <v>517347</v>
      </c>
      <c r="J17" s="460">
        <v>23152</v>
      </c>
      <c r="K17" s="460">
        <v>37485</v>
      </c>
      <c r="L17" s="460">
        <v>303741</v>
      </c>
      <c r="M17" s="462">
        <v>0</v>
      </c>
      <c r="N17" s="460">
        <v>859122</v>
      </c>
      <c r="O17" s="460">
        <v>478664</v>
      </c>
      <c r="P17" s="460">
        <v>138308</v>
      </c>
      <c r="Q17" s="460">
        <v>39865</v>
      </c>
      <c r="R17" s="460">
        <v>202285</v>
      </c>
      <c r="S17" s="463">
        <v>0</v>
      </c>
      <c r="T17" s="502">
        <v>2015</v>
      </c>
      <c r="U17" s="538"/>
      <c r="V17" s="538"/>
    </row>
    <row r="18" spans="1:20" s="434" customFormat="1" ht="21" customHeight="1">
      <c r="A18" s="465" t="s">
        <v>1688</v>
      </c>
      <c r="B18" s="466">
        <v>134967</v>
      </c>
      <c r="C18" s="466">
        <v>311</v>
      </c>
      <c r="D18" s="466">
        <v>230</v>
      </c>
      <c r="E18" s="466">
        <v>19</v>
      </c>
      <c r="F18" s="466">
        <v>134407</v>
      </c>
      <c r="G18" s="467">
        <v>0</v>
      </c>
      <c r="H18" s="466">
        <v>70729</v>
      </c>
      <c r="I18" s="468">
        <v>154</v>
      </c>
      <c r="J18" s="468">
        <v>49</v>
      </c>
      <c r="K18" s="469">
        <v>2</v>
      </c>
      <c r="L18" s="469">
        <v>70524</v>
      </c>
      <c r="M18" s="470">
        <v>0</v>
      </c>
      <c r="N18" s="471">
        <v>64238</v>
      </c>
      <c r="O18" s="469">
        <v>157</v>
      </c>
      <c r="P18" s="469">
        <v>181</v>
      </c>
      <c r="Q18" s="469">
        <v>17</v>
      </c>
      <c r="R18" s="469">
        <v>63883</v>
      </c>
      <c r="S18" s="470">
        <v>0</v>
      </c>
      <c r="T18" s="472" t="s">
        <v>1689</v>
      </c>
    </row>
    <row r="19" spans="1:20" s="434" customFormat="1" ht="21" customHeight="1">
      <c r="A19" s="465" t="s">
        <v>1690</v>
      </c>
      <c r="B19" s="466">
        <v>135524</v>
      </c>
      <c r="C19" s="466">
        <v>4270</v>
      </c>
      <c r="D19" s="466">
        <v>401</v>
      </c>
      <c r="E19" s="466">
        <v>152</v>
      </c>
      <c r="F19" s="466">
        <v>130701</v>
      </c>
      <c r="G19" s="467">
        <v>0</v>
      </c>
      <c r="H19" s="466">
        <v>72344</v>
      </c>
      <c r="I19" s="468">
        <v>1114</v>
      </c>
      <c r="J19" s="468">
        <v>123</v>
      </c>
      <c r="K19" s="469">
        <v>51</v>
      </c>
      <c r="L19" s="469">
        <v>71056</v>
      </c>
      <c r="M19" s="470">
        <v>0</v>
      </c>
      <c r="N19" s="471">
        <v>63180</v>
      </c>
      <c r="O19" s="469">
        <v>3156</v>
      </c>
      <c r="P19" s="469">
        <v>278</v>
      </c>
      <c r="Q19" s="469">
        <v>101</v>
      </c>
      <c r="R19" s="469">
        <v>59645</v>
      </c>
      <c r="S19" s="470">
        <v>0</v>
      </c>
      <c r="T19" s="472" t="s">
        <v>1691</v>
      </c>
    </row>
    <row r="20" spans="1:20" s="434" customFormat="1" ht="21" customHeight="1">
      <c r="A20" s="465" t="s">
        <v>1692</v>
      </c>
      <c r="B20" s="466">
        <v>113977</v>
      </c>
      <c r="C20" s="466">
        <v>25172</v>
      </c>
      <c r="D20" s="466">
        <v>133</v>
      </c>
      <c r="E20" s="466">
        <v>623</v>
      </c>
      <c r="F20" s="466">
        <v>88049</v>
      </c>
      <c r="G20" s="467">
        <v>0</v>
      </c>
      <c r="H20" s="466">
        <v>62314</v>
      </c>
      <c r="I20" s="468">
        <v>8301</v>
      </c>
      <c r="J20" s="468">
        <v>53</v>
      </c>
      <c r="K20" s="469">
        <v>163</v>
      </c>
      <c r="L20" s="469">
        <v>53797</v>
      </c>
      <c r="M20" s="470">
        <v>0</v>
      </c>
      <c r="N20" s="471">
        <v>51663</v>
      </c>
      <c r="O20" s="469">
        <v>16871</v>
      </c>
      <c r="P20" s="469">
        <v>80</v>
      </c>
      <c r="Q20" s="469">
        <v>460</v>
      </c>
      <c r="R20" s="469">
        <v>34252</v>
      </c>
      <c r="S20" s="470">
        <v>0</v>
      </c>
      <c r="T20" s="472" t="s">
        <v>1693</v>
      </c>
    </row>
    <row r="21" spans="1:20" s="434" customFormat="1" ht="21" customHeight="1">
      <c r="A21" s="465" t="s">
        <v>1694</v>
      </c>
      <c r="B21" s="466">
        <v>140867</v>
      </c>
      <c r="C21" s="466">
        <v>81828</v>
      </c>
      <c r="D21" s="466">
        <v>259</v>
      </c>
      <c r="E21" s="466">
        <v>2152</v>
      </c>
      <c r="F21" s="466">
        <v>56628</v>
      </c>
      <c r="G21" s="467">
        <v>0</v>
      </c>
      <c r="H21" s="466">
        <v>76285</v>
      </c>
      <c r="I21" s="468">
        <v>36372</v>
      </c>
      <c r="J21" s="468">
        <v>54</v>
      </c>
      <c r="K21" s="469">
        <v>780</v>
      </c>
      <c r="L21" s="469">
        <v>39079</v>
      </c>
      <c r="M21" s="470">
        <v>0</v>
      </c>
      <c r="N21" s="471">
        <v>64582</v>
      </c>
      <c r="O21" s="469">
        <v>45456</v>
      </c>
      <c r="P21" s="469">
        <v>205</v>
      </c>
      <c r="Q21" s="469">
        <v>1372</v>
      </c>
      <c r="R21" s="469">
        <v>17549</v>
      </c>
      <c r="S21" s="470">
        <v>0</v>
      </c>
      <c r="T21" s="472" t="s">
        <v>1695</v>
      </c>
    </row>
    <row r="22" spans="1:20" s="434" customFormat="1" ht="21" customHeight="1">
      <c r="A22" s="465" t="s">
        <v>1696</v>
      </c>
      <c r="B22" s="466">
        <v>148356</v>
      </c>
      <c r="C22" s="466">
        <v>107772</v>
      </c>
      <c r="D22" s="466">
        <v>599</v>
      </c>
      <c r="E22" s="466">
        <v>5733</v>
      </c>
      <c r="F22" s="466">
        <v>34252</v>
      </c>
      <c r="G22" s="467">
        <v>0</v>
      </c>
      <c r="H22" s="466">
        <v>79245</v>
      </c>
      <c r="I22" s="468">
        <v>51506</v>
      </c>
      <c r="J22" s="468">
        <v>159</v>
      </c>
      <c r="K22" s="469">
        <v>2407</v>
      </c>
      <c r="L22" s="469">
        <v>25173</v>
      </c>
      <c r="M22" s="470">
        <v>0</v>
      </c>
      <c r="N22" s="471">
        <v>69111</v>
      </c>
      <c r="O22" s="469">
        <v>56266</v>
      </c>
      <c r="P22" s="469">
        <v>440</v>
      </c>
      <c r="Q22" s="469">
        <v>3326</v>
      </c>
      <c r="R22" s="469">
        <v>9079</v>
      </c>
      <c r="S22" s="470">
        <v>0</v>
      </c>
      <c r="T22" s="472" t="s">
        <v>1697</v>
      </c>
    </row>
    <row r="23" spans="1:20" s="434" customFormat="1" ht="21" customHeight="1">
      <c r="A23" s="465" t="s">
        <v>1698</v>
      </c>
      <c r="B23" s="466">
        <v>159872</v>
      </c>
      <c r="C23" s="466">
        <v>121734</v>
      </c>
      <c r="D23" s="466">
        <v>1514</v>
      </c>
      <c r="E23" s="466">
        <v>11300</v>
      </c>
      <c r="F23" s="466">
        <v>25324</v>
      </c>
      <c r="G23" s="467">
        <v>0</v>
      </c>
      <c r="H23" s="466">
        <v>85197</v>
      </c>
      <c r="I23" s="468">
        <v>61092</v>
      </c>
      <c r="J23" s="468">
        <v>391</v>
      </c>
      <c r="K23" s="469">
        <v>4883</v>
      </c>
      <c r="L23" s="469">
        <v>18831</v>
      </c>
      <c r="M23" s="470">
        <v>0</v>
      </c>
      <c r="N23" s="471">
        <v>74675</v>
      </c>
      <c r="O23" s="469">
        <v>60642</v>
      </c>
      <c r="P23" s="469">
        <v>1123</v>
      </c>
      <c r="Q23" s="469">
        <v>6417</v>
      </c>
      <c r="R23" s="469">
        <v>6493</v>
      </c>
      <c r="S23" s="470">
        <v>0</v>
      </c>
      <c r="T23" s="472" t="s">
        <v>1699</v>
      </c>
    </row>
    <row r="24" spans="1:20" s="434" customFormat="1" ht="21" customHeight="1">
      <c r="A24" s="465" t="s">
        <v>1700</v>
      </c>
      <c r="B24" s="466">
        <v>158637</v>
      </c>
      <c r="C24" s="466">
        <v>125302</v>
      </c>
      <c r="D24" s="466">
        <v>2921</v>
      </c>
      <c r="E24" s="466">
        <v>15090</v>
      </c>
      <c r="F24" s="466">
        <v>15324</v>
      </c>
      <c r="G24" s="467">
        <v>0</v>
      </c>
      <c r="H24" s="466">
        <v>83544</v>
      </c>
      <c r="I24" s="468">
        <v>64170</v>
      </c>
      <c r="J24" s="468">
        <v>684</v>
      </c>
      <c r="K24" s="469">
        <v>7265</v>
      </c>
      <c r="L24" s="469">
        <v>11425</v>
      </c>
      <c r="M24" s="470">
        <v>0</v>
      </c>
      <c r="N24" s="471">
        <v>75093</v>
      </c>
      <c r="O24" s="469">
        <v>61132</v>
      </c>
      <c r="P24" s="469">
        <v>2237</v>
      </c>
      <c r="Q24" s="469">
        <v>7825</v>
      </c>
      <c r="R24" s="469">
        <v>3899</v>
      </c>
      <c r="S24" s="470">
        <v>0</v>
      </c>
      <c r="T24" s="472" t="s">
        <v>1701</v>
      </c>
    </row>
    <row r="25" spans="1:20" s="434" customFormat="1" ht="21" customHeight="1">
      <c r="A25" s="465" t="s">
        <v>1702</v>
      </c>
      <c r="B25" s="466">
        <v>159124</v>
      </c>
      <c r="C25" s="466">
        <v>128185</v>
      </c>
      <c r="D25" s="466">
        <v>5729</v>
      </c>
      <c r="E25" s="466">
        <v>15390</v>
      </c>
      <c r="F25" s="466">
        <v>9820</v>
      </c>
      <c r="G25" s="467">
        <v>0</v>
      </c>
      <c r="H25" s="466">
        <v>84123</v>
      </c>
      <c r="I25" s="468">
        <v>68101</v>
      </c>
      <c r="J25" s="468">
        <v>1105</v>
      </c>
      <c r="K25" s="469">
        <v>7874</v>
      </c>
      <c r="L25" s="469">
        <v>7043</v>
      </c>
      <c r="M25" s="470">
        <v>0</v>
      </c>
      <c r="N25" s="471">
        <v>75001</v>
      </c>
      <c r="O25" s="469">
        <v>60084</v>
      </c>
      <c r="P25" s="469">
        <v>4624</v>
      </c>
      <c r="Q25" s="469">
        <v>7516</v>
      </c>
      <c r="R25" s="469">
        <v>2777</v>
      </c>
      <c r="S25" s="470">
        <v>0</v>
      </c>
      <c r="T25" s="472" t="s">
        <v>1703</v>
      </c>
    </row>
    <row r="26" spans="1:20" s="434" customFormat="1" ht="21" customHeight="1">
      <c r="A26" s="465" t="s">
        <v>1704</v>
      </c>
      <c r="B26" s="466">
        <v>148030</v>
      </c>
      <c r="C26" s="466">
        <v>119416</v>
      </c>
      <c r="D26" s="466">
        <v>10433</v>
      </c>
      <c r="E26" s="466">
        <v>12266</v>
      </c>
      <c r="F26" s="466">
        <v>5915</v>
      </c>
      <c r="G26" s="467">
        <v>0</v>
      </c>
      <c r="H26" s="466">
        <v>74956</v>
      </c>
      <c r="I26" s="468">
        <v>62715</v>
      </c>
      <c r="J26" s="468">
        <v>1878</v>
      </c>
      <c r="K26" s="469">
        <v>6336</v>
      </c>
      <c r="L26" s="469">
        <v>4027</v>
      </c>
      <c r="M26" s="470">
        <v>0</v>
      </c>
      <c r="N26" s="471">
        <v>73074</v>
      </c>
      <c r="O26" s="469">
        <v>56701</v>
      </c>
      <c r="P26" s="469">
        <v>8555</v>
      </c>
      <c r="Q26" s="469">
        <v>5930</v>
      </c>
      <c r="R26" s="469">
        <v>1888</v>
      </c>
      <c r="S26" s="470">
        <v>0</v>
      </c>
      <c r="T26" s="472" t="s">
        <v>1705</v>
      </c>
    </row>
    <row r="27" spans="1:20" s="434" customFormat="1" ht="21" customHeight="1">
      <c r="A27" s="465" t="s">
        <v>1706</v>
      </c>
      <c r="B27" s="466">
        <v>111665</v>
      </c>
      <c r="C27" s="466">
        <v>88853</v>
      </c>
      <c r="D27" s="466">
        <v>13161</v>
      </c>
      <c r="E27" s="466">
        <v>7107</v>
      </c>
      <c r="F27" s="466">
        <v>2544</v>
      </c>
      <c r="G27" s="467">
        <v>0</v>
      </c>
      <c r="H27" s="466">
        <v>55344</v>
      </c>
      <c r="I27" s="468">
        <v>47996</v>
      </c>
      <c r="J27" s="468">
        <v>2075</v>
      </c>
      <c r="K27" s="469">
        <v>3746</v>
      </c>
      <c r="L27" s="469">
        <v>1527</v>
      </c>
      <c r="M27" s="470">
        <v>0</v>
      </c>
      <c r="N27" s="471">
        <v>56321</v>
      </c>
      <c r="O27" s="469">
        <v>40857</v>
      </c>
      <c r="P27" s="469">
        <v>11086</v>
      </c>
      <c r="Q27" s="469">
        <v>3361</v>
      </c>
      <c r="R27" s="469">
        <v>1017</v>
      </c>
      <c r="S27" s="470">
        <v>0</v>
      </c>
      <c r="T27" s="472" t="s">
        <v>1707</v>
      </c>
    </row>
    <row r="28" spans="1:20" s="434" customFormat="1" ht="21" customHeight="1">
      <c r="A28" s="465" t="s">
        <v>1708</v>
      </c>
      <c r="B28" s="466">
        <v>91760</v>
      </c>
      <c r="C28" s="466">
        <v>68749</v>
      </c>
      <c r="D28" s="466">
        <v>17623</v>
      </c>
      <c r="E28" s="466">
        <v>3975</v>
      </c>
      <c r="F28" s="466">
        <v>1413</v>
      </c>
      <c r="G28" s="467">
        <v>0</v>
      </c>
      <c r="H28" s="466">
        <v>44996</v>
      </c>
      <c r="I28" s="468">
        <v>39550</v>
      </c>
      <c r="J28" s="468">
        <v>2575</v>
      </c>
      <c r="K28" s="469">
        <v>2241</v>
      </c>
      <c r="L28" s="469">
        <v>630</v>
      </c>
      <c r="M28" s="470">
        <v>0</v>
      </c>
      <c r="N28" s="471">
        <v>46764</v>
      </c>
      <c r="O28" s="469">
        <v>29199</v>
      </c>
      <c r="P28" s="469">
        <v>15048</v>
      </c>
      <c r="Q28" s="469">
        <v>1734</v>
      </c>
      <c r="R28" s="469">
        <v>783</v>
      </c>
      <c r="S28" s="470">
        <v>0</v>
      </c>
      <c r="T28" s="472" t="s">
        <v>1709</v>
      </c>
    </row>
    <row r="29" spans="1:20" s="434" customFormat="1" ht="21" customHeight="1">
      <c r="A29" s="465" t="s">
        <v>1710</v>
      </c>
      <c r="B29" s="466">
        <v>82750</v>
      </c>
      <c r="C29" s="466">
        <v>54354</v>
      </c>
      <c r="D29" s="466">
        <v>25535</v>
      </c>
      <c r="E29" s="466">
        <v>2085</v>
      </c>
      <c r="F29" s="466">
        <v>776</v>
      </c>
      <c r="G29" s="467">
        <v>0</v>
      </c>
      <c r="H29" s="466">
        <v>36498</v>
      </c>
      <c r="I29" s="468">
        <v>31676</v>
      </c>
      <c r="J29" s="468">
        <v>3383</v>
      </c>
      <c r="K29" s="469">
        <v>1097</v>
      </c>
      <c r="L29" s="469">
        <v>342</v>
      </c>
      <c r="M29" s="470">
        <v>0</v>
      </c>
      <c r="N29" s="471">
        <v>46252</v>
      </c>
      <c r="O29" s="469">
        <v>22678</v>
      </c>
      <c r="P29" s="469">
        <v>22152</v>
      </c>
      <c r="Q29" s="469">
        <v>988</v>
      </c>
      <c r="R29" s="469">
        <v>434</v>
      </c>
      <c r="S29" s="470">
        <v>0</v>
      </c>
      <c r="T29" s="472" t="s">
        <v>1711</v>
      </c>
    </row>
    <row r="30" spans="1:20" s="434" customFormat="1" ht="21" customHeight="1">
      <c r="A30" s="465" t="s">
        <v>1712</v>
      </c>
      <c r="B30" s="466">
        <v>74433</v>
      </c>
      <c r="C30" s="466">
        <v>41920</v>
      </c>
      <c r="D30" s="466">
        <v>31234</v>
      </c>
      <c r="E30" s="466">
        <v>910</v>
      </c>
      <c r="F30" s="466">
        <v>369</v>
      </c>
      <c r="G30" s="467">
        <v>0</v>
      </c>
      <c r="H30" s="466">
        <v>29857</v>
      </c>
      <c r="I30" s="468">
        <v>25453</v>
      </c>
      <c r="J30" s="468">
        <v>3862</v>
      </c>
      <c r="K30" s="469">
        <v>390</v>
      </c>
      <c r="L30" s="469">
        <v>152</v>
      </c>
      <c r="M30" s="470">
        <v>0</v>
      </c>
      <c r="N30" s="471">
        <v>44576</v>
      </c>
      <c r="O30" s="469">
        <v>16467</v>
      </c>
      <c r="P30" s="469">
        <v>27372</v>
      </c>
      <c r="Q30" s="469">
        <v>520</v>
      </c>
      <c r="R30" s="469">
        <v>217</v>
      </c>
      <c r="S30" s="470">
        <v>0</v>
      </c>
      <c r="T30" s="472" t="s">
        <v>1713</v>
      </c>
    </row>
    <row r="31" spans="1:20" s="434" customFormat="1" ht="21" customHeight="1">
      <c r="A31" s="465" t="s">
        <v>1714</v>
      </c>
      <c r="B31" s="466">
        <v>50153</v>
      </c>
      <c r="C31" s="466">
        <v>21285</v>
      </c>
      <c r="D31" s="466">
        <v>28256</v>
      </c>
      <c r="E31" s="466">
        <v>341</v>
      </c>
      <c r="F31" s="466">
        <v>271</v>
      </c>
      <c r="G31" s="467">
        <v>0</v>
      </c>
      <c r="H31" s="466">
        <v>17954</v>
      </c>
      <c r="I31" s="468">
        <v>14034</v>
      </c>
      <c r="J31" s="468">
        <v>3657</v>
      </c>
      <c r="K31" s="469">
        <v>176</v>
      </c>
      <c r="L31" s="469">
        <v>87</v>
      </c>
      <c r="M31" s="470">
        <v>0</v>
      </c>
      <c r="N31" s="471">
        <v>32199</v>
      </c>
      <c r="O31" s="469">
        <v>7251</v>
      </c>
      <c r="P31" s="469">
        <v>24599</v>
      </c>
      <c r="Q31" s="469">
        <v>165</v>
      </c>
      <c r="R31" s="469">
        <v>184</v>
      </c>
      <c r="S31" s="470">
        <v>0</v>
      </c>
      <c r="T31" s="472" t="s">
        <v>1715</v>
      </c>
    </row>
    <row r="32" spans="1:20" s="434" customFormat="1" ht="21" customHeight="1">
      <c r="A32" s="465" t="s">
        <v>1686</v>
      </c>
      <c r="B32" s="466">
        <v>30732</v>
      </c>
      <c r="C32" s="466">
        <v>6860</v>
      </c>
      <c r="D32" s="466">
        <v>23432</v>
      </c>
      <c r="E32" s="466">
        <v>207</v>
      </c>
      <c r="F32" s="466">
        <v>233</v>
      </c>
      <c r="G32" s="467">
        <v>0</v>
      </c>
      <c r="H32" s="466">
        <v>8339</v>
      </c>
      <c r="I32" s="468">
        <v>5113</v>
      </c>
      <c r="J32" s="468">
        <v>3104</v>
      </c>
      <c r="K32" s="469">
        <v>74</v>
      </c>
      <c r="L32" s="469">
        <v>48</v>
      </c>
      <c r="M32" s="470">
        <v>0</v>
      </c>
      <c r="N32" s="471">
        <v>22393</v>
      </c>
      <c r="O32" s="469">
        <v>1747</v>
      </c>
      <c r="P32" s="469">
        <v>20328</v>
      </c>
      <c r="Q32" s="469">
        <v>133</v>
      </c>
      <c r="R32" s="469">
        <v>185</v>
      </c>
      <c r="S32" s="470">
        <v>0</v>
      </c>
      <c r="T32" s="472" t="s">
        <v>480</v>
      </c>
    </row>
    <row r="33" spans="1:20" s="473" customFormat="1" ht="21" customHeight="1">
      <c r="A33" s="465" t="s">
        <v>1716</v>
      </c>
      <c r="B33" s="90">
        <v>0</v>
      </c>
      <c r="C33" s="467">
        <v>0</v>
      </c>
      <c r="D33" s="467">
        <v>0</v>
      </c>
      <c r="E33" s="467">
        <v>0</v>
      </c>
      <c r="F33" s="467">
        <v>0</v>
      </c>
      <c r="G33" s="467">
        <v>0</v>
      </c>
      <c r="H33" s="90">
        <v>0</v>
      </c>
      <c r="I33" s="90">
        <v>0</v>
      </c>
      <c r="J33" s="90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472" t="s">
        <v>180</v>
      </c>
    </row>
    <row r="34" spans="1:20" s="442" customFormat="1" ht="3" customHeight="1" thickBot="1">
      <c r="A34" s="474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6"/>
    </row>
    <row r="35" spans="1:20" s="442" customFormat="1" ht="9.75" customHeight="1" thickTop="1">
      <c r="A35" s="443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8"/>
    </row>
    <row r="36" spans="1:20" s="442" customFormat="1" ht="12" customHeight="1">
      <c r="A36" s="479" t="s">
        <v>299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80" t="s">
        <v>1717</v>
      </c>
      <c r="L36" s="477"/>
      <c r="M36" s="477"/>
      <c r="N36" s="477"/>
      <c r="O36" s="477"/>
      <c r="P36" s="477"/>
      <c r="Q36" s="477"/>
      <c r="R36" s="477"/>
      <c r="S36" s="477"/>
      <c r="T36" s="478"/>
    </row>
    <row r="37" spans="1:20" s="442" customFormat="1" ht="12" customHeight="1">
      <c r="A37" s="479" t="s">
        <v>541</v>
      </c>
      <c r="B37" s="477"/>
      <c r="C37" s="477"/>
      <c r="D37" s="477"/>
      <c r="E37" s="477"/>
      <c r="F37" s="477"/>
      <c r="G37" s="477"/>
      <c r="H37" s="477"/>
      <c r="I37" s="477"/>
      <c r="J37" s="477"/>
      <c r="K37" s="234" t="s">
        <v>36</v>
      </c>
      <c r="L37" s="477"/>
      <c r="M37" s="477"/>
      <c r="N37" s="477"/>
      <c r="O37" s="477"/>
      <c r="P37" s="477"/>
      <c r="Q37" s="477"/>
      <c r="R37" s="477"/>
      <c r="S37" s="477"/>
      <c r="T37" s="478"/>
    </row>
    <row r="38" spans="1:20" s="442" customFormat="1" ht="12" customHeight="1">
      <c r="A38" s="479"/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8"/>
    </row>
    <row r="39" spans="1:3" s="480" customFormat="1" ht="12">
      <c r="A39" s="479"/>
      <c r="B39" s="479"/>
      <c r="C39" s="479"/>
    </row>
    <row r="40" spans="1:11" s="480" customFormat="1" ht="12">
      <c r="A40" s="479"/>
      <c r="B40" s="479"/>
      <c r="C40" s="479"/>
      <c r="K40" s="234"/>
    </row>
  </sheetData>
  <sheetProtection/>
  <mergeCells count="4">
    <mergeCell ref="A6:A8"/>
    <mergeCell ref="T6:T8"/>
    <mergeCell ref="A3:J3"/>
    <mergeCell ref="K3:T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2"/>
  <colBreaks count="1" manualBreakCount="1">
    <brk id="10" max="3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4"/>
  <sheetViews>
    <sheetView view="pageBreakPreview" zoomScaleNormal="90" zoomScaleSheetLayoutView="100" zoomScalePageLayoutView="0" workbookViewId="0" topLeftCell="Q1">
      <selection activeCell="AJ10" sqref="AJ10"/>
    </sheetView>
  </sheetViews>
  <sheetFormatPr defaultColWidth="7.99609375" defaultRowHeight="13.5"/>
  <cols>
    <col min="1" max="1" width="7.99609375" style="444" customWidth="1"/>
    <col min="2" max="2" width="6.77734375" style="444" customWidth="1"/>
    <col min="3" max="3" width="8.88671875" style="444" customWidth="1"/>
    <col min="4" max="9" width="7.3359375" style="444" customWidth="1"/>
    <col min="10" max="10" width="6.99609375" style="444" customWidth="1"/>
    <col min="11" max="11" width="8.5546875" style="444" customWidth="1"/>
    <col min="12" max="12" width="7.3359375" style="444" customWidth="1"/>
    <col min="13" max="13" width="6.77734375" style="444" customWidth="1"/>
    <col min="14" max="17" width="7.3359375" style="444" customWidth="1"/>
    <col min="18" max="18" width="8.6640625" style="444" customWidth="1"/>
    <col min="19" max="19" width="7.99609375" style="444" customWidth="1"/>
    <col min="20" max="20" width="6.77734375" style="444" customWidth="1"/>
    <col min="21" max="21" width="8.88671875" style="444" customWidth="1"/>
    <col min="22" max="27" width="7.3359375" style="444" customWidth="1"/>
    <col min="28" max="28" width="7.99609375" style="444" customWidth="1"/>
    <col min="29" max="29" width="8.99609375" style="444" customWidth="1"/>
    <col min="30" max="30" width="7.99609375" style="444" customWidth="1"/>
    <col min="31" max="32" width="8.99609375" style="444" customWidth="1"/>
    <col min="33" max="34" width="7.99609375" style="444" customWidth="1"/>
    <col min="35" max="35" width="8.6640625" style="444" customWidth="1"/>
    <col min="36" max="16384" width="7.99609375" style="444" customWidth="1"/>
  </cols>
  <sheetData>
    <row r="1" spans="1:35" s="433" customFormat="1" ht="11.25" customHeight="1">
      <c r="A1" s="121" t="s">
        <v>1472</v>
      </c>
      <c r="R1" s="1038" t="s">
        <v>1473</v>
      </c>
      <c r="S1" s="121" t="s">
        <v>1479</v>
      </c>
      <c r="AI1" s="1038" t="s">
        <v>1474</v>
      </c>
    </row>
    <row r="2" s="434" customFormat="1" ht="12" customHeight="1"/>
    <row r="3" spans="1:35" s="481" customFormat="1" ht="21.75" customHeight="1">
      <c r="A3" s="1365" t="s">
        <v>1099</v>
      </c>
      <c r="B3" s="1365"/>
      <c r="C3" s="1365"/>
      <c r="D3" s="1365"/>
      <c r="E3" s="1365"/>
      <c r="F3" s="1365"/>
      <c r="G3" s="1365"/>
      <c r="H3" s="1365"/>
      <c r="I3" s="1365"/>
      <c r="J3" s="1293" t="s">
        <v>1100</v>
      </c>
      <c r="K3" s="1293"/>
      <c r="L3" s="1293"/>
      <c r="M3" s="1293"/>
      <c r="N3" s="1293"/>
      <c r="O3" s="1293"/>
      <c r="P3" s="1293"/>
      <c r="Q3" s="1293"/>
      <c r="R3" s="1293"/>
      <c r="S3" s="1365" t="s">
        <v>1101</v>
      </c>
      <c r="T3" s="1365"/>
      <c r="U3" s="1365"/>
      <c r="V3" s="1365"/>
      <c r="W3" s="1365"/>
      <c r="X3" s="1365"/>
      <c r="Y3" s="1365"/>
      <c r="Z3" s="1365"/>
      <c r="AA3" s="1365"/>
      <c r="AB3" s="1293" t="s">
        <v>18</v>
      </c>
      <c r="AC3" s="1293"/>
      <c r="AD3" s="1293"/>
      <c r="AE3" s="1293"/>
      <c r="AF3" s="1293"/>
      <c r="AG3" s="1293"/>
      <c r="AH3" s="1293"/>
      <c r="AI3" s="1293"/>
    </row>
    <row r="4" spans="1:35" s="481" customFormat="1" ht="12.75" customHeight="1">
      <c r="A4" s="482"/>
      <c r="B4" s="482"/>
      <c r="C4" s="482"/>
      <c r="D4" s="482"/>
      <c r="E4" s="482"/>
      <c r="F4" s="482"/>
      <c r="G4" s="482"/>
      <c r="H4" s="482"/>
      <c r="I4" s="482"/>
      <c r="J4" s="483"/>
      <c r="K4" s="483"/>
      <c r="L4" s="483"/>
      <c r="M4" s="483"/>
      <c r="N4" s="483"/>
      <c r="O4" s="483"/>
      <c r="P4" s="483"/>
      <c r="Q4" s="483"/>
      <c r="R4" s="483"/>
      <c r="S4" s="482"/>
      <c r="T4" s="482"/>
      <c r="U4" s="482"/>
      <c r="V4" s="482"/>
      <c r="W4" s="482"/>
      <c r="X4" s="482"/>
      <c r="Y4" s="482"/>
      <c r="Z4" s="482"/>
      <c r="AA4" s="482"/>
      <c r="AB4" s="484"/>
      <c r="AC4" s="484"/>
      <c r="AD4" s="484"/>
      <c r="AE4" s="484"/>
      <c r="AF4" s="484"/>
      <c r="AG4" s="484"/>
      <c r="AH4" s="484"/>
      <c r="AI4" s="484"/>
    </row>
    <row r="5" spans="1:35" s="487" customFormat="1" ht="12.75" customHeight="1" thickBot="1">
      <c r="A5" s="438" t="s">
        <v>198</v>
      </c>
      <c r="B5" s="485"/>
      <c r="C5" s="486"/>
      <c r="D5" s="485"/>
      <c r="E5" s="485"/>
      <c r="F5" s="485"/>
      <c r="G5" s="485"/>
      <c r="H5" s="485"/>
      <c r="I5" s="485"/>
      <c r="J5" s="486"/>
      <c r="K5" s="486"/>
      <c r="L5" s="486"/>
      <c r="M5" s="486"/>
      <c r="N5" s="486"/>
      <c r="O5" s="486"/>
      <c r="P5" s="486"/>
      <c r="Q5" s="486"/>
      <c r="R5" s="441" t="s">
        <v>415</v>
      </c>
      <c r="S5" s="438" t="s">
        <v>198</v>
      </c>
      <c r="T5" s="485"/>
      <c r="U5" s="486"/>
      <c r="V5" s="485"/>
      <c r="W5" s="485"/>
      <c r="X5" s="485"/>
      <c r="Y5" s="485"/>
      <c r="Z5" s="485"/>
      <c r="AA5" s="485"/>
      <c r="AB5" s="486"/>
      <c r="AC5" s="486"/>
      <c r="AD5" s="486"/>
      <c r="AE5" s="486"/>
      <c r="AF5" s="486"/>
      <c r="AG5" s="486"/>
      <c r="AH5" s="486"/>
      <c r="AI5" s="441" t="s">
        <v>415</v>
      </c>
    </row>
    <row r="6" spans="1:35" s="487" customFormat="1" ht="17.25" customHeight="1" thickTop="1">
      <c r="A6" s="1360" t="s">
        <v>418</v>
      </c>
      <c r="B6" s="234" t="s">
        <v>1718</v>
      </c>
      <c r="C6" s="488"/>
      <c r="D6" s="488"/>
      <c r="E6" s="488"/>
      <c r="F6" s="488"/>
      <c r="G6" s="488"/>
      <c r="H6" s="488"/>
      <c r="I6" s="489"/>
      <c r="J6" s="490" t="s">
        <v>1719</v>
      </c>
      <c r="K6" s="488"/>
      <c r="L6" s="488"/>
      <c r="M6" s="488"/>
      <c r="N6" s="488"/>
      <c r="O6" s="446"/>
      <c r="P6" s="446"/>
      <c r="Q6" s="446"/>
      <c r="R6" s="1361" t="s">
        <v>295</v>
      </c>
      <c r="S6" s="1360" t="s">
        <v>418</v>
      </c>
      <c r="T6" s="233" t="s">
        <v>1720</v>
      </c>
      <c r="U6" s="488"/>
      <c r="V6" s="488"/>
      <c r="W6" s="488"/>
      <c r="X6" s="488"/>
      <c r="Y6" s="488"/>
      <c r="Z6" s="488"/>
      <c r="AA6" s="489"/>
      <c r="AB6" s="491" t="s">
        <v>1721</v>
      </c>
      <c r="AC6" s="488"/>
      <c r="AD6" s="488"/>
      <c r="AE6" s="488"/>
      <c r="AF6" s="492"/>
      <c r="AG6" s="493" t="s">
        <v>331</v>
      </c>
      <c r="AH6" s="494" t="s">
        <v>330</v>
      </c>
      <c r="AI6" s="1361" t="s">
        <v>295</v>
      </c>
    </row>
    <row r="7" spans="1:35" s="487" customFormat="1" ht="17.25" customHeight="1">
      <c r="A7" s="1279"/>
      <c r="B7" s="495"/>
      <c r="C7" s="412" t="s">
        <v>181</v>
      </c>
      <c r="D7" s="412" t="s">
        <v>332</v>
      </c>
      <c r="E7" s="412" t="s">
        <v>182</v>
      </c>
      <c r="F7" s="412" t="s">
        <v>333</v>
      </c>
      <c r="G7" s="412" t="s">
        <v>334</v>
      </c>
      <c r="H7" s="412" t="s">
        <v>184</v>
      </c>
      <c r="I7" s="412" t="s">
        <v>185</v>
      </c>
      <c r="J7" s="447"/>
      <c r="K7" s="412" t="s">
        <v>181</v>
      </c>
      <c r="L7" s="412" t="s">
        <v>332</v>
      </c>
      <c r="M7" s="412" t="s">
        <v>182</v>
      </c>
      <c r="N7" s="412" t="s">
        <v>333</v>
      </c>
      <c r="O7" s="412" t="s">
        <v>334</v>
      </c>
      <c r="P7" s="412" t="s">
        <v>184</v>
      </c>
      <c r="Q7" s="412" t="s">
        <v>185</v>
      </c>
      <c r="R7" s="1362"/>
      <c r="S7" s="1279"/>
      <c r="T7" s="446"/>
      <c r="U7" s="412" t="s">
        <v>181</v>
      </c>
      <c r="V7" s="412" t="s">
        <v>332</v>
      </c>
      <c r="W7" s="412" t="s">
        <v>182</v>
      </c>
      <c r="X7" s="412" t="s">
        <v>333</v>
      </c>
      <c r="Y7" s="412" t="s">
        <v>334</v>
      </c>
      <c r="Z7" s="412" t="s">
        <v>184</v>
      </c>
      <c r="AA7" s="412" t="s">
        <v>185</v>
      </c>
      <c r="AB7" s="450"/>
      <c r="AC7" s="412" t="s">
        <v>333</v>
      </c>
      <c r="AD7" s="412" t="s">
        <v>334</v>
      </c>
      <c r="AE7" s="412" t="s">
        <v>184</v>
      </c>
      <c r="AF7" s="412" t="s">
        <v>185</v>
      </c>
      <c r="AG7" s="495" t="s">
        <v>183</v>
      </c>
      <c r="AH7" s="496"/>
      <c r="AI7" s="1362"/>
    </row>
    <row r="8" spans="1:35" s="487" customFormat="1" ht="17.25" customHeight="1">
      <c r="A8" s="1280"/>
      <c r="B8" s="414"/>
      <c r="C8" s="414" t="s">
        <v>296</v>
      </c>
      <c r="D8" s="414" t="s">
        <v>420</v>
      </c>
      <c r="E8" s="414" t="s">
        <v>481</v>
      </c>
      <c r="F8" s="414" t="s">
        <v>421</v>
      </c>
      <c r="G8" s="414" t="s">
        <v>482</v>
      </c>
      <c r="H8" s="414" t="s">
        <v>423</v>
      </c>
      <c r="I8" s="414" t="s">
        <v>422</v>
      </c>
      <c r="J8" s="452"/>
      <c r="K8" s="414" t="s">
        <v>296</v>
      </c>
      <c r="L8" s="414" t="s">
        <v>420</v>
      </c>
      <c r="M8" s="414" t="s">
        <v>481</v>
      </c>
      <c r="N8" s="414" t="s">
        <v>421</v>
      </c>
      <c r="O8" s="414" t="s">
        <v>482</v>
      </c>
      <c r="P8" s="414" t="s">
        <v>423</v>
      </c>
      <c r="Q8" s="414" t="s">
        <v>422</v>
      </c>
      <c r="R8" s="1363"/>
      <c r="S8" s="1280"/>
      <c r="T8" s="451"/>
      <c r="U8" s="414" t="s">
        <v>296</v>
      </c>
      <c r="V8" s="414" t="s">
        <v>420</v>
      </c>
      <c r="W8" s="414" t="s">
        <v>481</v>
      </c>
      <c r="X8" s="414" t="s">
        <v>421</v>
      </c>
      <c r="Y8" s="414" t="s">
        <v>482</v>
      </c>
      <c r="Z8" s="414" t="s">
        <v>423</v>
      </c>
      <c r="AA8" s="414" t="s">
        <v>422</v>
      </c>
      <c r="AB8" s="452"/>
      <c r="AC8" s="414" t="s">
        <v>421</v>
      </c>
      <c r="AD8" s="414" t="s">
        <v>482</v>
      </c>
      <c r="AE8" s="414" t="s">
        <v>423</v>
      </c>
      <c r="AF8" s="414" t="s">
        <v>422</v>
      </c>
      <c r="AG8" s="414" t="s">
        <v>483</v>
      </c>
      <c r="AH8" s="414" t="s">
        <v>180</v>
      </c>
      <c r="AI8" s="1363"/>
    </row>
    <row r="9" spans="1:35" s="499" customFormat="1" ht="24" customHeight="1" hidden="1">
      <c r="A9" s="203" t="s">
        <v>138</v>
      </c>
      <c r="B9" s="497">
        <v>414629</v>
      </c>
      <c r="C9" s="497">
        <v>152178</v>
      </c>
      <c r="D9" s="497">
        <v>71486</v>
      </c>
      <c r="E9" s="497">
        <v>70956</v>
      </c>
      <c r="F9" s="497">
        <v>28859</v>
      </c>
      <c r="G9" s="497">
        <v>86162</v>
      </c>
      <c r="H9" s="497">
        <v>4184</v>
      </c>
      <c r="I9" s="497">
        <v>804</v>
      </c>
      <c r="J9" s="497">
        <v>1145255</v>
      </c>
      <c r="K9" s="497">
        <v>271468</v>
      </c>
      <c r="L9" s="497">
        <v>146847</v>
      </c>
      <c r="M9" s="497">
        <v>457072</v>
      </c>
      <c r="N9" s="497">
        <v>106503</v>
      </c>
      <c r="O9" s="497">
        <v>143200</v>
      </c>
      <c r="P9" s="497">
        <v>17018</v>
      </c>
      <c r="Q9" s="497">
        <v>3147</v>
      </c>
      <c r="R9" s="205" t="s">
        <v>138</v>
      </c>
      <c r="S9" s="149" t="s">
        <v>138</v>
      </c>
      <c r="T9" s="497">
        <v>37772</v>
      </c>
      <c r="U9" s="497">
        <v>12586</v>
      </c>
      <c r="V9" s="497">
        <v>5868</v>
      </c>
      <c r="W9" s="497">
        <v>6664</v>
      </c>
      <c r="X9" s="497">
        <v>5937</v>
      </c>
      <c r="Y9" s="497">
        <v>6358</v>
      </c>
      <c r="Z9" s="497">
        <v>324</v>
      </c>
      <c r="AA9" s="497">
        <v>35</v>
      </c>
      <c r="AB9" s="497">
        <v>7019</v>
      </c>
      <c r="AC9" s="497">
        <v>2005</v>
      </c>
      <c r="AD9" s="497">
        <v>1418</v>
      </c>
      <c r="AE9" s="497">
        <v>2862</v>
      </c>
      <c r="AF9" s="497">
        <v>734</v>
      </c>
      <c r="AG9" s="497">
        <v>154253</v>
      </c>
      <c r="AH9" s="498">
        <v>0</v>
      </c>
      <c r="AI9" s="150" t="s">
        <v>138</v>
      </c>
    </row>
    <row r="10" spans="1:35" s="133" customFormat="1" ht="24.75" customHeight="1">
      <c r="A10" s="453" t="s">
        <v>137</v>
      </c>
      <c r="B10" s="500">
        <v>410380</v>
      </c>
      <c r="C10" s="500">
        <v>136345</v>
      </c>
      <c r="D10" s="500">
        <v>77771</v>
      </c>
      <c r="E10" s="500">
        <v>80886</v>
      </c>
      <c r="F10" s="500">
        <v>24337</v>
      </c>
      <c r="G10" s="500">
        <v>83673</v>
      </c>
      <c r="H10" s="500">
        <v>6053</v>
      </c>
      <c r="I10" s="500">
        <v>1315</v>
      </c>
      <c r="J10" s="500">
        <v>1237138.5</v>
      </c>
      <c r="K10" s="500">
        <v>250877</v>
      </c>
      <c r="L10" s="500">
        <v>142081.5</v>
      </c>
      <c r="M10" s="500">
        <v>480519</v>
      </c>
      <c r="N10" s="500">
        <v>145949</v>
      </c>
      <c r="O10" s="500">
        <v>187496</v>
      </c>
      <c r="P10" s="500">
        <v>25427</v>
      </c>
      <c r="Q10" s="500">
        <v>4789</v>
      </c>
      <c r="R10" s="456" t="s">
        <v>137</v>
      </c>
      <c r="S10" s="453" t="s">
        <v>137</v>
      </c>
      <c r="T10" s="497">
        <v>64245</v>
      </c>
      <c r="U10" s="497">
        <v>19266</v>
      </c>
      <c r="V10" s="497">
        <v>9483</v>
      </c>
      <c r="W10" s="497">
        <v>11728</v>
      </c>
      <c r="X10" s="497">
        <v>12731</v>
      </c>
      <c r="Y10" s="497">
        <v>10059</v>
      </c>
      <c r="Z10" s="497">
        <v>841</v>
      </c>
      <c r="AA10" s="497">
        <v>137</v>
      </c>
      <c r="AB10" s="497">
        <v>10819</v>
      </c>
      <c r="AC10" s="497">
        <v>3187</v>
      </c>
      <c r="AD10" s="497">
        <v>2413</v>
      </c>
      <c r="AE10" s="497">
        <v>3787</v>
      </c>
      <c r="AF10" s="497">
        <v>1432</v>
      </c>
      <c r="AG10" s="497">
        <v>134399</v>
      </c>
      <c r="AH10" s="498">
        <v>0</v>
      </c>
      <c r="AI10" s="456" t="s">
        <v>137</v>
      </c>
    </row>
    <row r="11" spans="1:35" s="504" customFormat="1" ht="24.75" customHeight="1">
      <c r="A11" s="459">
        <v>2015</v>
      </c>
      <c r="B11" s="501">
        <v>392485</v>
      </c>
      <c r="C11" s="501">
        <v>116493</v>
      </c>
      <c r="D11" s="462">
        <v>65927</v>
      </c>
      <c r="E11" s="462">
        <v>77087</v>
      </c>
      <c r="F11" s="462">
        <v>25779</v>
      </c>
      <c r="G11" s="462">
        <v>100087</v>
      </c>
      <c r="H11" s="462">
        <v>5725</v>
      </c>
      <c r="I11" s="462">
        <v>1387</v>
      </c>
      <c r="J11" s="462">
        <v>1333127</v>
      </c>
      <c r="K11" s="462">
        <v>212464</v>
      </c>
      <c r="L11" s="462">
        <v>138371</v>
      </c>
      <c r="M11" s="462">
        <v>513577</v>
      </c>
      <c r="N11" s="462">
        <v>175251</v>
      </c>
      <c r="O11" s="462">
        <v>253576</v>
      </c>
      <c r="P11" s="462">
        <v>33254</v>
      </c>
      <c r="Q11" s="462">
        <v>6634</v>
      </c>
      <c r="R11" s="502">
        <v>2015</v>
      </c>
      <c r="S11" s="459" t="s">
        <v>1559</v>
      </c>
      <c r="T11" s="503">
        <v>75147</v>
      </c>
      <c r="U11" s="462">
        <v>20900</v>
      </c>
      <c r="V11" s="462">
        <v>9481</v>
      </c>
      <c r="W11" s="462">
        <v>11925</v>
      </c>
      <c r="X11" s="462">
        <v>14507</v>
      </c>
      <c r="Y11" s="462">
        <v>16966</v>
      </c>
      <c r="Z11" s="462">
        <v>1141</v>
      </c>
      <c r="AA11" s="462">
        <v>227</v>
      </c>
      <c r="AB11" s="462">
        <v>12386</v>
      </c>
      <c r="AC11" s="462">
        <v>3248</v>
      </c>
      <c r="AD11" s="462">
        <v>2380</v>
      </c>
      <c r="AE11" s="462">
        <v>4931</v>
      </c>
      <c r="AF11" s="462">
        <v>1827</v>
      </c>
      <c r="AG11" s="462">
        <v>105980</v>
      </c>
      <c r="AH11" s="462">
        <v>0</v>
      </c>
      <c r="AI11" s="502">
        <v>2015</v>
      </c>
    </row>
    <row r="12" spans="1:35" s="133" customFormat="1" ht="24.75" customHeight="1">
      <c r="A12" s="505" t="s">
        <v>1722</v>
      </c>
      <c r="B12" s="506">
        <v>63082</v>
      </c>
      <c r="C12" s="506">
        <v>63082</v>
      </c>
      <c r="D12" s="507">
        <v>0</v>
      </c>
      <c r="E12" s="507">
        <v>0</v>
      </c>
      <c r="F12" s="507">
        <v>0</v>
      </c>
      <c r="G12" s="507">
        <v>0</v>
      </c>
      <c r="H12" s="507">
        <v>0</v>
      </c>
      <c r="I12" s="507">
        <v>0</v>
      </c>
      <c r="J12" s="507">
        <v>0</v>
      </c>
      <c r="K12" s="506">
        <v>0</v>
      </c>
      <c r="L12" s="507">
        <v>0</v>
      </c>
      <c r="M12" s="507">
        <v>0</v>
      </c>
      <c r="N12" s="507">
        <v>0</v>
      </c>
      <c r="O12" s="507">
        <v>0</v>
      </c>
      <c r="P12" s="507">
        <v>0</v>
      </c>
      <c r="Q12" s="507">
        <v>0</v>
      </c>
      <c r="R12" s="472" t="s">
        <v>1560</v>
      </c>
      <c r="S12" s="505" t="s">
        <v>1561</v>
      </c>
      <c r="T12" s="506">
        <v>0</v>
      </c>
      <c r="U12" s="506">
        <v>0</v>
      </c>
      <c r="V12" s="507">
        <v>0</v>
      </c>
      <c r="W12" s="507">
        <v>0</v>
      </c>
      <c r="X12" s="507">
        <v>0</v>
      </c>
      <c r="Y12" s="507">
        <v>0</v>
      </c>
      <c r="Z12" s="507">
        <v>0</v>
      </c>
      <c r="AA12" s="507">
        <v>0</v>
      </c>
      <c r="AB12" s="507">
        <v>0</v>
      </c>
      <c r="AC12" s="507">
        <v>0</v>
      </c>
      <c r="AD12" s="507">
        <v>0</v>
      </c>
      <c r="AE12" s="507">
        <v>0</v>
      </c>
      <c r="AF12" s="507">
        <v>0</v>
      </c>
      <c r="AG12" s="506">
        <v>15269</v>
      </c>
      <c r="AH12" s="507">
        <v>0</v>
      </c>
      <c r="AI12" s="472" t="s">
        <v>1723</v>
      </c>
    </row>
    <row r="13" spans="1:35" s="133" customFormat="1" ht="24.75" customHeight="1">
      <c r="A13" s="505" t="s">
        <v>1724</v>
      </c>
      <c r="B13" s="506">
        <v>99896</v>
      </c>
      <c r="C13" s="506">
        <v>53402</v>
      </c>
      <c r="D13" s="506">
        <v>46494</v>
      </c>
      <c r="E13" s="506">
        <v>0</v>
      </c>
      <c r="F13" s="507">
        <v>0</v>
      </c>
      <c r="G13" s="507">
        <v>0</v>
      </c>
      <c r="H13" s="507">
        <v>0</v>
      </c>
      <c r="I13" s="507">
        <v>0</v>
      </c>
      <c r="J13" s="506">
        <v>0</v>
      </c>
      <c r="K13" s="506">
        <v>0</v>
      </c>
      <c r="L13" s="506">
        <v>0</v>
      </c>
      <c r="M13" s="506">
        <v>0</v>
      </c>
      <c r="N13" s="507">
        <v>0</v>
      </c>
      <c r="O13" s="507">
        <v>0</v>
      </c>
      <c r="P13" s="507">
        <v>0</v>
      </c>
      <c r="Q13" s="507">
        <v>0</v>
      </c>
      <c r="R13" s="508" t="s">
        <v>186</v>
      </c>
      <c r="S13" s="505" t="s">
        <v>1562</v>
      </c>
      <c r="T13" s="506">
        <v>31</v>
      </c>
      <c r="U13" s="506">
        <v>0</v>
      </c>
      <c r="V13" s="506">
        <v>31</v>
      </c>
      <c r="W13" s="506">
        <v>0</v>
      </c>
      <c r="X13" s="507">
        <v>0</v>
      </c>
      <c r="Y13" s="507">
        <v>0</v>
      </c>
      <c r="Z13" s="507">
        <v>0</v>
      </c>
      <c r="AA13" s="507">
        <v>0</v>
      </c>
      <c r="AB13" s="507">
        <v>0</v>
      </c>
      <c r="AC13" s="507">
        <v>0</v>
      </c>
      <c r="AD13" s="507">
        <v>0</v>
      </c>
      <c r="AE13" s="507">
        <v>0</v>
      </c>
      <c r="AF13" s="507">
        <v>0</v>
      </c>
      <c r="AG13" s="506">
        <v>0</v>
      </c>
      <c r="AH13" s="507">
        <v>0</v>
      </c>
      <c r="AI13" s="508" t="s">
        <v>186</v>
      </c>
    </row>
    <row r="14" spans="1:35" s="133" customFormat="1" ht="24.75" customHeight="1">
      <c r="A14" s="465" t="s">
        <v>1688</v>
      </c>
      <c r="B14" s="506">
        <v>126354</v>
      </c>
      <c r="C14" s="506" t="s">
        <v>687</v>
      </c>
      <c r="D14" s="506">
        <v>19316</v>
      </c>
      <c r="E14" s="506">
        <v>76619</v>
      </c>
      <c r="F14" s="506">
        <v>7065</v>
      </c>
      <c r="G14" s="506">
        <v>23354</v>
      </c>
      <c r="H14" s="507">
        <v>0</v>
      </c>
      <c r="I14" s="507">
        <v>0</v>
      </c>
      <c r="J14" s="506">
        <v>7291</v>
      </c>
      <c r="K14" s="506">
        <v>2</v>
      </c>
      <c r="L14" s="506">
        <v>346</v>
      </c>
      <c r="M14" s="506">
        <v>6943</v>
      </c>
      <c r="N14" s="506">
        <v>0</v>
      </c>
      <c r="O14" s="507">
        <v>0</v>
      </c>
      <c r="P14" s="507">
        <v>0</v>
      </c>
      <c r="Q14" s="507">
        <v>0</v>
      </c>
      <c r="R14" s="472" t="s">
        <v>187</v>
      </c>
      <c r="S14" s="465" t="s">
        <v>1563</v>
      </c>
      <c r="T14" s="506">
        <v>1133</v>
      </c>
      <c r="U14" s="506">
        <v>0</v>
      </c>
      <c r="V14" s="506">
        <v>138</v>
      </c>
      <c r="W14" s="506">
        <v>780</v>
      </c>
      <c r="X14" s="506">
        <v>150</v>
      </c>
      <c r="Y14" s="506">
        <v>65</v>
      </c>
      <c r="Z14" s="507">
        <v>0</v>
      </c>
      <c r="AA14" s="507">
        <v>0</v>
      </c>
      <c r="AB14" s="506">
        <v>0</v>
      </c>
      <c r="AC14" s="506">
        <v>0</v>
      </c>
      <c r="AD14" s="507">
        <v>0</v>
      </c>
      <c r="AE14" s="507">
        <v>0</v>
      </c>
      <c r="AF14" s="507">
        <v>0</v>
      </c>
      <c r="AG14" s="506">
        <v>189</v>
      </c>
      <c r="AH14" s="507">
        <v>0</v>
      </c>
      <c r="AI14" s="472" t="s">
        <v>187</v>
      </c>
    </row>
    <row r="15" spans="1:35" s="133" customFormat="1" ht="24.75" customHeight="1">
      <c r="A15" s="465" t="s">
        <v>1690</v>
      </c>
      <c r="B15" s="506">
        <v>82316</v>
      </c>
      <c r="C15" s="506" t="s">
        <v>687</v>
      </c>
      <c r="D15" s="506">
        <v>26</v>
      </c>
      <c r="E15" s="506">
        <v>148</v>
      </c>
      <c r="F15" s="506">
        <v>15759</v>
      </c>
      <c r="G15" s="506">
        <v>65829</v>
      </c>
      <c r="H15" s="506">
        <v>553</v>
      </c>
      <c r="I15" s="506">
        <v>1</v>
      </c>
      <c r="J15" s="506">
        <v>48653</v>
      </c>
      <c r="K15" s="506">
        <v>2</v>
      </c>
      <c r="L15" s="506">
        <v>780</v>
      </c>
      <c r="M15" s="506">
        <v>23834</v>
      </c>
      <c r="N15" s="506">
        <v>13480</v>
      </c>
      <c r="O15" s="506">
        <v>10480</v>
      </c>
      <c r="P15" s="506">
        <v>77</v>
      </c>
      <c r="Q15" s="506">
        <v>0</v>
      </c>
      <c r="R15" s="472" t="s">
        <v>1564</v>
      </c>
      <c r="S15" s="465" t="s">
        <v>1565</v>
      </c>
      <c r="T15" s="506">
        <v>3787</v>
      </c>
      <c r="U15" s="506">
        <v>0</v>
      </c>
      <c r="V15" s="506">
        <v>104</v>
      </c>
      <c r="W15" s="506">
        <v>733</v>
      </c>
      <c r="X15" s="506">
        <v>1558</v>
      </c>
      <c r="Y15" s="506">
        <v>1391</v>
      </c>
      <c r="Z15" s="506">
        <v>1</v>
      </c>
      <c r="AA15" s="507">
        <v>0</v>
      </c>
      <c r="AB15" s="506">
        <v>260</v>
      </c>
      <c r="AC15" s="506">
        <v>160</v>
      </c>
      <c r="AD15" s="506">
        <v>100</v>
      </c>
      <c r="AE15" s="506">
        <v>0</v>
      </c>
      <c r="AF15" s="506">
        <v>0</v>
      </c>
      <c r="AG15" s="506">
        <v>508</v>
      </c>
      <c r="AH15" s="507">
        <v>0</v>
      </c>
      <c r="AI15" s="472" t="s">
        <v>1691</v>
      </c>
    </row>
    <row r="16" spans="1:35" s="133" customFormat="1" ht="24.75" customHeight="1">
      <c r="A16" s="465" t="s">
        <v>1692</v>
      </c>
      <c r="B16" s="506">
        <v>10710</v>
      </c>
      <c r="C16" s="506" t="s">
        <v>687</v>
      </c>
      <c r="D16" s="506">
        <v>10</v>
      </c>
      <c r="E16" s="506">
        <v>31</v>
      </c>
      <c r="F16" s="506">
        <v>1188</v>
      </c>
      <c r="G16" s="506">
        <v>7389</v>
      </c>
      <c r="H16" s="506">
        <v>1869</v>
      </c>
      <c r="I16" s="506">
        <v>223</v>
      </c>
      <c r="J16" s="506">
        <v>95451</v>
      </c>
      <c r="K16" s="506">
        <v>3</v>
      </c>
      <c r="L16" s="506">
        <v>949</v>
      </c>
      <c r="M16" s="506">
        <v>24707</v>
      </c>
      <c r="N16" s="506">
        <v>25799</v>
      </c>
      <c r="O16" s="506">
        <v>42090</v>
      </c>
      <c r="P16" s="506">
        <v>1842</v>
      </c>
      <c r="Q16" s="506">
        <v>61</v>
      </c>
      <c r="R16" s="472" t="s">
        <v>1566</v>
      </c>
      <c r="S16" s="465" t="s">
        <v>1567</v>
      </c>
      <c r="T16" s="506">
        <v>6539</v>
      </c>
      <c r="U16" s="506">
        <v>0</v>
      </c>
      <c r="V16" s="506">
        <v>182</v>
      </c>
      <c r="W16" s="506">
        <v>614</v>
      </c>
      <c r="X16" s="506">
        <v>2620</v>
      </c>
      <c r="Y16" s="506">
        <v>3020</v>
      </c>
      <c r="Z16" s="506">
        <v>95</v>
      </c>
      <c r="AA16" s="506">
        <v>8</v>
      </c>
      <c r="AB16" s="506">
        <v>1080</v>
      </c>
      <c r="AC16" s="506">
        <v>274</v>
      </c>
      <c r="AD16" s="506">
        <v>420</v>
      </c>
      <c r="AE16" s="506">
        <v>350</v>
      </c>
      <c r="AF16" s="506">
        <v>36</v>
      </c>
      <c r="AG16" s="506">
        <v>197</v>
      </c>
      <c r="AH16" s="507">
        <v>0</v>
      </c>
      <c r="AI16" s="472" t="s">
        <v>1693</v>
      </c>
    </row>
    <row r="17" spans="1:35" s="133" customFormat="1" ht="24.75" customHeight="1">
      <c r="A17" s="465" t="s">
        <v>1694</v>
      </c>
      <c r="B17" s="506">
        <v>3255</v>
      </c>
      <c r="C17" s="506" t="s">
        <v>687</v>
      </c>
      <c r="D17" s="506">
        <v>6</v>
      </c>
      <c r="E17" s="506">
        <v>38</v>
      </c>
      <c r="F17" s="506">
        <v>563</v>
      </c>
      <c r="G17" s="506">
        <v>1206</v>
      </c>
      <c r="H17" s="506">
        <v>1142</v>
      </c>
      <c r="I17" s="506">
        <v>300</v>
      </c>
      <c r="J17" s="506">
        <v>127785</v>
      </c>
      <c r="K17" s="506">
        <v>7</v>
      </c>
      <c r="L17" s="506">
        <v>1429</v>
      </c>
      <c r="M17" s="506">
        <v>39867</v>
      </c>
      <c r="N17" s="506">
        <v>35285</v>
      </c>
      <c r="O17" s="506">
        <v>46153</v>
      </c>
      <c r="P17" s="506">
        <v>4515</v>
      </c>
      <c r="Q17" s="506">
        <v>529</v>
      </c>
      <c r="R17" s="472" t="s">
        <v>1568</v>
      </c>
      <c r="S17" s="465" t="s">
        <v>1569</v>
      </c>
      <c r="T17" s="506">
        <v>7768</v>
      </c>
      <c r="U17" s="506">
        <v>0</v>
      </c>
      <c r="V17" s="506">
        <v>267</v>
      </c>
      <c r="W17" s="506">
        <v>855</v>
      </c>
      <c r="X17" s="506">
        <v>3351</v>
      </c>
      <c r="Y17" s="506">
        <v>3045</v>
      </c>
      <c r="Z17" s="506">
        <v>205</v>
      </c>
      <c r="AA17" s="506">
        <v>45</v>
      </c>
      <c r="AB17" s="506">
        <v>1851</v>
      </c>
      <c r="AC17" s="506">
        <v>478</v>
      </c>
      <c r="AD17" s="506">
        <v>403</v>
      </c>
      <c r="AE17" s="506">
        <v>795</v>
      </c>
      <c r="AF17" s="506">
        <v>175</v>
      </c>
      <c r="AG17" s="506">
        <v>208</v>
      </c>
      <c r="AH17" s="507">
        <v>0</v>
      </c>
      <c r="AI17" s="472" t="s">
        <v>1695</v>
      </c>
    </row>
    <row r="18" spans="1:35" s="133" customFormat="1" ht="24.75" customHeight="1">
      <c r="A18" s="465" t="s">
        <v>1696</v>
      </c>
      <c r="B18" s="506">
        <v>2187</v>
      </c>
      <c r="C18" s="506" t="s">
        <v>687</v>
      </c>
      <c r="D18" s="506">
        <v>4</v>
      </c>
      <c r="E18" s="506">
        <v>31</v>
      </c>
      <c r="F18" s="506">
        <v>510</v>
      </c>
      <c r="G18" s="506">
        <v>672</v>
      </c>
      <c r="H18" s="506">
        <v>674</v>
      </c>
      <c r="I18" s="506">
        <v>296</v>
      </c>
      <c r="J18" s="506">
        <v>137207</v>
      </c>
      <c r="K18" s="506">
        <v>8</v>
      </c>
      <c r="L18" s="506">
        <v>2012</v>
      </c>
      <c r="M18" s="506">
        <v>55103</v>
      </c>
      <c r="N18" s="506">
        <v>33238</v>
      </c>
      <c r="O18" s="506">
        <v>40916</v>
      </c>
      <c r="P18" s="506">
        <v>5101</v>
      </c>
      <c r="Q18" s="506">
        <v>829</v>
      </c>
      <c r="R18" s="472" t="s">
        <v>1570</v>
      </c>
      <c r="S18" s="465" t="s">
        <v>1571</v>
      </c>
      <c r="T18" s="506">
        <v>6758</v>
      </c>
      <c r="U18" s="506">
        <v>0</v>
      </c>
      <c r="V18" s="506">
        <v>299</v>
      </c>
      <c r="W18" s="506">
        <v>987</v>
      </c>
      <c r="X18" s="506">
        <v>2566</v>
      </c>
      <c r="Y18" s="506">
        <v>2624</v>
      </c>
      <c r="Z18" s="506">
        <v>250</v>
      </c>
      <c r="AA18" s="506">
        <v>32</v>
      </c>
      <c r="AB18" s="506">
        <v>1911</v>
      </c>
      <c r="AC18" s="506">
        <v>551</v>
      </c>
      <c r="AD18" s="506">
        <v>311</v>
      </c>
      <c r="AE18" s="506">
        <v>703</v>
      </c>
      <c r="AF18" s="506">
        <v>346</v>
      </c>
      <c r="AG18" s="506">
        <v>293</v>
      </c>
      <c r="AH18" s="507">
        <v>0</v>
      </c>
      <c r="AI18" s="472" t="s">
        <v>1697</v>
      </c>
    </row>
    <row r="19" spans="1:35" s="133" customFormat="1" ht="24.75" customHeight="1">
      <c r="A19" s="465" t="s">
        <v>1698</v>
      </c>
      <c r="B19" s="506">
        <v>2019</v>
      </c>
      <c r="C19" s="506" t="s">
        <v>687</v>
      </c>
      <c r="D19" s="506">
        <v>6</v>
      </c>
      <c r="E19" s="506">
        <v>32</v>
      </c>
      <c r="F19" s="506">
        <v>377</v>
      </c>
      <c r="G19" s="506">
        <v>749</v>
      </c>
      <c r="H19" s="506">
        <v>681</v>
      </c>
      <c r="I19" s="506">
        <v>174</v>
      </c>
      <c r="J19" s="506">
        <v>150910</v>
      </c>
      <c r="K19" s="506">
        <v>266</v>
      </c>
      <c r="L19" s="506">
        <v>3637</v>
      </c>
      <c r="M19" s="506">
        <v>82745</v>
      </c>
      <c r="N19" s="506">
        <v>24681</v>
      </c>
      <c r="O19" s="506">
        <v>32964</v>
      </c>
      <c r="P19" s="506">
        <v>5592</v>
      </c>
      <c r="Q19" s="506">
        <v>1025</v>
      </c>
      <c r="R19" s="472" t="s">
        <v>1572</v>
      </c>
      <c r="S19" s="465" t="s">
        <v>1573</v>
      </c>
      <c r="T19" s="506">
        <v>4866</v>
      </c>
      <c r="U19" s="506">
        <v>57</v>
      </c>
      <c r="V19" s="506">
        <v>463</v>
      </c>
      <c r="W19" s="506">
        <v>1255</v>
      </c>
      <c r="X19" s="506">
        <v>1075</v>
      </c>
      <c r="Y19" s="506">
        <v>1689</v>
      </c>
      <c r="Z19" s="506">
        <v>262</v>
      </c>
      <c r="AA19" s="506">
        <v>65</v>
      </c>
      <c r="AB19" s="506">
        <v>1781</v>
      </c>
      <c r="AC19" s="506">
        <v>579</v>
      </c>
      <c r="AD19" s="506">
        <v>242</v>
      </c>
      <c r="AE19" s="506">
        <v>669</v>
      </c>
      <c r="AF19" s="506">
        <v>291</v>
      </c>
      <c r="AG19" s="506">
        <v>296</v>
      </c>
      <c r="AH19" s="507">
        <v>0</v>
      </c>
      <c r="AI19" s="472" t="s">
        <v>1699</v>
      </c>
    </row>
    <row r="20" spans="1:35" s="133" customFormat="1" ht="24.75" customHeight="1">
      <c r="A20" s="465" t="s">
        <v>1700</v>
      </c>
      <c r="B20" s="506">
        <v>1514</v>
      </c>
      <c r="C20" s="506" t="s">
        <v>687</v>
      </c>
      <c r="D20" s="506">
        <v>16</v>
      </c>
      <c r="E20" s="506">
        <v>50</v>
      </c>
      <c r="F20" s="506">
        <v>293</v>
      </c>
      <c r="G20" s="506">
        <v>526</v>
      </c>
      <c r="H20" s="506">
        <v>454</v>
      </c>
      <c r="I20" s="506">
        <v>175</v>
      </c>
      <c r="J20" s="506">
        <v>150241</v>
      </c>
      <c r="K20" s="506">
        <v>3077</v>
      </c>
      <c r="L20" s="506">
        <v>8670</v>
      </c>
      <c r="M20" s="506">
        <v>84175</v>
      </c>
      <c r="N20" s="506">
        <v>18272</v>
      </c>
      <c r="O20" s="506">
        <v>30009</v>
      </c>
      <c r="P20" s="506">
        <v>5022</v>
      </c>
      <c r="Q20" s="506">
        <v>1016</v>
      </c>
      <c r="R20" s="472" t="s">
        <v>1574</v>
      </c>
      <c r="S20" s="465" t="s">
        <v>1575</v>
      </c>
      <c r="T20" s="506">
        <v>4948</v>
      </c>
      <c r="U20" s="506">
        <v>284</v>
      </c>
      <c r="V20" s="506">
        <v>525</v>
      </c>
      <c r="W20" s="506">
        <v>1456</v>
      </c>
      <c r="X20" s="506">
        <v>1012</v>
      </c>
      <c r="Y20" s="506">
        <v>1522</v>
      </c>
      <c r="Z20" s="506">
        <v>136</v>
      </c>
      <c r="AA20" s="506">
        <v>13</v>
      </c>
      <c r="AB20" s="506">
        <v>1626</v>
      </c>
      <c r="AC20" s="506">
        <v>470</v>
      </c>
      <c r="AD20" s="506">
        <v>273</v>
      </c>
      <c r="AE20" s="506">
        <v>619</v>
      </c>
      <c r="AF20" s="506">
        <v>264</v>
      </c>
      <c r="AG20" s="506">
        <v>308</v>
      </c>
      <c r="AH20" s="507">
        <v>0</v>
      </c>
      <c r="AI20" s="472" t="s">
        <v>1701</v>
      </c>
    </row>
    <row r="21" spans="1:35" s="133" customFormat="1" ht="24.75" customHeight="1">
      <c r="A21" s="465" t="s">
        <v>1702</v>
      </c>
      <c r="B21" s="506">
        <v>623</v>
      </c>
      <c r="C21" s="506" t="s">
        <v>687</v>
      </c>
      <c r="D21" s="506">
        <v>18</v>
      </c>
      <c r="E21" s="506">
        <v>65</v>
      </c>
      <c r="F21" s="506">
        <v>13</v>
      </c>
      <c r="G21" s="506">
        <v>148</v>
      </c>
      <c r="H21" s="506">
        <v>221</v>
      </c>
      <c r="I21" s="506">
        <v>158</v>
      </c>
      <c r="J21" s="506">
        <v>150659</v>
      </c>
      <c r="K21" s="506">
        <v>11886</v>
      </c>
      <c r="L21" s="506">
        <v>22276</v>
      </c>
      <c r="M21" s="506">
        <v>75114</v>
      </c>
      <c r="N21" s="506">
        <v>11847</v>
      </c>
      <c r="O21" s="506">
        <v>23660</v>
      </c>
      <c r="P21" s="506">
        <v>4671</v>
      </c>
      <c r="Q21" s="506">
        <v>1205</v>
      </c>
      <c r="R21" s="472" t="s">
        <v>1576</v>
      </c>
      <c r="S21" s="465" t="s">
        <v>1577</v>
      </c>
      <c r="T21" s="506">
        <v>5797</v>
      </c>
      <c r="U21" s="506">
        <v>627</v>
      </c>
      <c r="V21" s="506">
        <v>994</v>
      </c>
      <c r="W21" s="506">
        <v>1546</v>
      </c>
      <c r="X21" s="506">
        <v>1021</v>
      </c>
      <c r="Y21" s="506">
        <v>1495</v>
      </c>
      <c r="Z21" s="506">
        <v>76</v>
      </c>
      <c r="AA21" s="506">
        <v>38</v>
      </c>
      <c r="AB21" s="506">
        <v>1535</v>
      </c>
      <c r="AC21" s="506">
        <v>277</v>
      </c>
      <c r="AD21" s="506">
        <v>218</v>
      </c>
      <c r="AE21" s="506">
        <v>707</v>
      </c>
      <c r="AF21" s="506">
        <v>333</v>
      </c>
      <c r="AG21" s="506">
        <v>510</v>
      </c>
      <c r="AH21" s="507">
        <v>0</v>
      </c>
      <c r="AI21" s="472" t="s">
        <v>1703</v>
      </c>
    </row>
    <row r="22" spans="1:35" s="133" customFormat="1" ht="24.75" customHeight="1">
      <c r="A22" s="465" t="s">
        <v>1704</v>
      </c>
      <c r="B22" s="506">
        <v>367</v>
      </c>
      <c r="C22" s="506" t="s">
        <v>687</v>
      </c>
      <c r="D22" s="506">
        <v>18</v>
      </c>
      <c r="E22" s="506">
        <v>51</v>
      </c>
      <c r="F22" s="506">
        <v>7</v>
      </c>
      <c r="G22" s="506">
        <v>161</v>
      </c>
      <c r="H22" s="506">
        <v>89</v>
      </c>
      <c r="I22" s="506">
        <v>41</v>
      </c>
      <c r="J22" s="506">
        <v>140450</v>
      </c>
      <c r="K22" s="506">
        <v>28063</v>
      </c>
      <c r="L22" s="506">
        <v>34117</v>
      </c>
      <c r="M22" s="506">
        <v>55516</v>
      </c>
      <c r="N22" s="506">
        <v>6621</v>
      </c>
      <c r="O22" s="506">
        <v>11987</v>
      </c>
      <c r="P22" s="506">
        <v>3222</v>
      </c>
      <c r="Q22" s="506">
        <v>924</v>
      </c>
      <c r="R22" s="472" t="s">
        <v>1578</v>
      </c>
      <c r="S22" s="465" t="s">
        <v>1579</v>
      </c>
      <c r="T22" s="506">
        <v>5500</v>
      </c>
      <c r="U22" s="506">
        <v>1396</v>
      </c>
      <c r="V22" s="506">
        <v>1681</v>
      </c>
      <c r="W22" s="506">
        <v>1137</v>
      </c>
      <c r="X22" s="506">
        <v>458</v>
      </c>
      <c r="Y22" s="506">
        <v>753</v>
      </c>
      <c r="Z22" s="506">
        <v>57</v>
      </c>
      <c r="AA22" s="506">
        <v>18</v>
      </c>
      <c r="AB22" s="506">
        <v>953</v>
      </c>
      <c r="AC22" s="506">
        <v>219</v>
      </c>
      <c r="AD22" s="506">
        <v>122</v>
      </c>
      <c r="AE22" s="506">
        <v>362</v>
      </c>
      <c r="AF22" s="506">
        <v>250</v>
      </c>
      <c r="AG22" s="506">
        <v>760</v>
      </c>
      <c r="AH22" s="507">
        <v>0</v>
      </c>
      <c r="AI22" s="472" t="s">
        <v>1705</v>
      </c>
    </row>
    <row r="23" spans="1:35" s="133" customFormat="1" ht="24.75" customHeight="1">
      <c r="A23" s="465" t="s">
        <v>1706</v>
      </c>
      <c r="B23" s="506">
        <v>96</v>
      </c>
      <c r="C23" s="506" t="s">
        <v>687</v>
      </c>
      <c r="D23" s="507">
        <v>12</v>
      </c>
      <c r="E23" s="507">
        <v>15</v>
      </c>
      <c r="F23" s="506">
        <v>1</v>
      </c>
      <c r="G23" s="506">
        <v>25</v>
      </c>
      <c r="H23" s="506">
        <v>33</v>
      </c>
      <c r="I23" s="506">
        <v>10</v>
      </c>
      <c r="J23" s="506">
        <v>102892</v>
      </c>
      <c r="K23" s="506">
        <v>36244</v>
      </c>
      <c r="L23" s="506">
        <v>26016</v>
      </c>
      <c r="M23" s="506">
        <v>29648</v>
      </c>
      <c r="N23" s="506">
        <v>3152</v>
      </c>
      <c r="O23" s="506">
        <v>5650</v>
      </c>
      <c r="P23" s="506">
        <v>1644</v>
      </c>
      <c r="Q23" s="506">
        <v>538</v>
      </c>
      <c r="R23" s="472" t="s">
        <v>1580</v>
      </c>
      <c r="S23" s="465" t="s">
        <v>1581</v>
      </c>
      <c r="T23" s="506">
        <v>4804</v>
      </c>
      <c r="U23" s="506">
        <v>1763</v>
      </c>
      <c r="V23" s="506">
        <v>1448</v>
      </c>
      <c r="W23" s="506">
        <v>858</v>
      </c>
      <c r="X23" s="506">
        <v>293</v>
      </c>
      <c r="Y23" s="506">
        <v>419</v>
      </c>
      <c r="Z23" s="506">
        <v>21</v>
      </c>
      <c r="AA23" s="506">
        <v>2</v>
      </c>
      <c r="AB23" s="506">
        <v>600</v>
      </c>
      <c r="AC23" s="506">
        <v>96</v>
      </c>
      <c r="AD23" s="506">
        <v>107</v>
      </c>
      <c r="AE23" s="506">
        <v>340</v>
      </c>
      <c r="AF23" s="506">
        <v>57</v>
      </c>
      <c r="AG23" s="506">
        <v>3273</v>
      </c>
      <c r="AH23" s="507">
        <v>0</v>
      </c>
      <c r="AI23" s="472" t="s">
        <v>1707</v>
      </c>
    </row>
    <row r="24" spans="1:35" s="133" customFormat="1" ht="24.75" customHeight="1">
      <c r="A24" s="465" t="s">
        <v>1708</v>
      </c>
      <c r="B24" s="506">
        <v>61</v>
      </c>
      <c r="C24" s="507">
        <v>9</v>
      </c>
      <c r="D24" s="507">
        <v>1</v>
      </c>
      <c r="E24" s="507">
        <v>7</v>
      </c>
      <c r="F24" s="506">
        <v>2</v>
      </c>
      <c r="G24" s="506">
        <v>24</v>
      </c>
      <c r="H24" s="506">
        <v>9</v>
      </c>
      <c r="I24" s="506">
        <v>9</v>
      </c>
      <c r="J24" s="506">
        <v>79429</v>
      </c>
      <c r="K24" s="506">
        <v>38682</v>
      </c>
      <c r="L24" s="506">
        <v>17641</v>
      </c>
      <c r="M24" s="506">
        <v>16938</v>
      </c>
      <c r="N24" s="506">
        <v>1325</v>
      </c>
      <c r="O24" s="506">
        <v>3745</v>
      </c>
      <c r="P24" s="506">
        <v>838</v>
      </c>
      <c r="Q24" s="506">
        <v>260</v>
      </c>
      <c r="R24" s="472" t="s">
        <v>1582</v>
      </c>
      <c r="S24" s="465" t="s">
        <v>1583</v>
      </c>
      <c r="T24" s="506">
        <v>4888</v>
      </c>
      <c r="U24" s="506">
        <v>2533</v>
      </c>
      <c r="V24" s="506">
        <v>1183</v>
      </c>
      <c r="W24" s="506">
        <v>648</v>
      </c>
      <c r="X24" s="506">
        <v>136</v>
      </c>
      <c r="Y24" s="506">
        <v>353</v>
      </c>
      <c r="Z24" s="506">
        <v>29</v>
      </c>
      <c r="AA24" s="506">
        <v>6</v>
      </c>
      <c r="AB24" s="506">
        <v>405</v>
      </c>
      <c r="AC24" s="506">
        <v>61</v>
      </c>
      <c r="AD24" s="506">
        <v>76</v>
      </c>
      <c r="AE24" s="506">
        <v>231</v>
      </c>
      <c r="AF24" s="506">
        <v>37</v>
      </c>
      <c r="AG24" s="506">
        <v>6977</v>
      </c>
      <c r="AH24" s="507">
        <v>0</v>
      </c>
      <c r="AI24" s="472" t="s">
        <v>1709</v>
      </c>
    </row>
    <row r="25" spans="1:35" s="133" customFormat="1" ht="24.75" customHeight="1">
      <c r="A25" s="465" t="s">
        <v>1710</v>
      </c>
      <c r="B25" s="506">
        <v>5</v>
      </c>
      <c r="C25" s="507">
        <v>0</v>
      </c>
      <c r="D25" s="507">
        <v>0</v>
      </c>
      <c r="E25" s="507">
        <v>0</v>
      </c>
      <c r="F25" s="506">
        <v>1</v>
      </c>
      <c r="G25" s="506">
        <v>4</v>
      </c>
      <c r="H25" s="506">
        <v>0</v>
      </c>
      <c r="I25" s="506">
        <v>0</v>
      </c>
      <c r="J25" s="506">
        <v>60906</v>
      </c>
      <c r="K25" s="506">
        <v>36765</v>
      </c>
      <c r="L25" s="506">
        <v>10830</v>
      </c>
      <c r="M25" s="506">
        <v>9471</v>
      </c>
      <c r="N25" s="506">
        <v>706</v>
      </c>
      <c r="O25" s="506">
        <v>2579</v>
      </c>
      <c r="P25" s="506">
        <v>407</v>
      </c>
      <c r="Q25" s="506">
        <v>148</v>
      </c>
      <c r="R25" s="472" t="s">
        <v>1584</v>
      </c>
      <c r="S25" s="465" t="s">
        <v>1585</v>
      </c>
      <c r="T25" s="506">
        <v>6307</v>
      </c>
      <c r="U25" s="506">
        <v>4559</v>
      </c>
      <c r="V25" s="506">
        <v>924</v>
      </c>
      <c r="W25" s="506">
        <v>491</v>
      </c>
      <c r="X25" s="506">
        <v>109</v>
      </c>
      <c r="Y25" s="506">
        <v>222</v>
      </c>
      <c r="Z25" s="506">
        <v>2</v>
      </c>
      <c r="AA25" s="506">
        <v>0</v>
      </c>
      <c r="AB25" s="506">
        <v>185</v>
      </c>
      <c r="AC25" s="506">
        <v>49</v>
      </c>
      <c r="AD25" s="506">
        <v>43</v>
      </c>
      <c r="AE25" s="506">
        <v>75</v>
      </c>
      <c r="AF25" s="506">
        <v>18</v>
      </c>
      <c r="AG25" s="506">
        <v>15347</v>
      </c>
      <c r="AH25" s="507">
        <v>0</v>
      </c>
      <c r="AI25" s="472" t="s">
        <v>1711</v>
      </c>
    </row>
    <row r="26" spans="1:35" s="133" customFormat="1" ht="24.75" customHeight="1">
      <c r="A26" s="465" t="s">
        <v>1712</v>
      </c>
      <c r="B26" s="506" t="s">
        <v>687</v>
      </c>
      <c r="C26" s="507">
        <v>0</v>
      </c>
      <c r="D26" s="507">
        <v>0</v>
      </c>
      <c r="E26" s="507">
        <v>0</v>
      </c>
      <c r="F26" s="506">
        <v>0</v>
      </c>
      <c r="G26" s="506">
        <v>0</v>
      </c>
      <c r="H26" s="506">
        <v>0</v>
      </c>
      <c r="I26" s="507">
        <v>0</v>
      </c>
      <c r="J26" s="506">
        <v>45470</v>
      </c>
      <c r="K26" s="506">
        <v>31138</v>
      </c>
      <c r="L26" s="506">
        <v>5922</v>
      </c>
      <c r="M26" s="506">
        <v>5790</v>
      </c>
      <c r="N26" s="506">
        <v>459</v>
      </c>
      <c r="O26" s="506">
        <v>1878</v>
      </c>
      <c r="P26" s="506">
        <v>230</v>
      </c>
      <c r="Q26" s="506">
        <v>53</v>
      </c>
      <c r="R26" s="472" t="s">
        <v>1586</v>
      </c>
      <c r="S26" s="465" t="s">
        <v>1587</v>
      </c>
      <c r="T26" s="506">
        <v>6456</v>
      </c>
      <c r="U26" s="506">
        <v>5133</v>
      </c>
      <c r="V26" s="506">
        <v>704</v>
      </c>
      <c r="W26" s="506">
        <v>316</v>
      </c>
      <c r="X26" s="506">
        <v>104</v>
      </c>
      <c r="Y26" s="506">
        <v>192</v>
      </c>
      <c r="Z26" s="506">
        <v>7</v>
      </c>
      <c r="AA26" s="506">
        <v>0</v>
      </c>
      <c r="AB26" s="506">
        <v>106</v>
      </c>
      <c r="AC26" s="506">
        <v>9</v>
      </c>
      <c r="AD26" s="506">
        <v>17</v>
      </c>
      <c r="AE26" s="506">
        <v>64</v>
      </c>
      <c r="AF26" s="506">
        <v>16</v>
      </c>
      <c r="AG26" s="506">
        <v>22401</v>
      </c>
      <c r="AH26" s="507">
        <v>0</v>
      </c>
      <c r="AI26" s="472" t="s">
        <v>1713</v>
      </c>
    </row>
    <row r="27" spans="1:35" s="133" customFormat="1" ht="24.75" customHeight="1">
      <c r="A27" s="465" t="s">
        <v>1714</v>
      </c>
      <c r="B27" s="506" t="s">
        <v>687</v>
      </c>
      <c r="C27" s="507">
        <v>0</v>
      </c>
      <c r="D27" s="507">
        <v>0</v>
      </c>
      <c r="E27" s="507">
        <v>0</v>
      </c>
      <c r="F27" s="507">
        <v>0</v>
      </c>
      <c r="G27" s="506">
        <v>0</v>
      </c>
      <c r="H27" s="507">
        <v>0</v>
      </c>
      <c r="I27" s="507">
        <v>0</v>
      </c>
      <c r="J27" s="506">
        <v>25085</v>
      </c>
      <c r="K27" s="506">
        <v>18165</v>
      </c>
      <c r="L27" s="506">
        <v>2681</v>
      </c>
      <c r="M27" s="506">
        <v>2777</v>
      </c>
      <c r="N27" s="506">
        <v>255</v>
      </c>
      <c r="O27" s="506">
        <v>1088</v>
      </c>
      <c r="P27" s="506">
        <v>77</v>
      </c>
      <c r="Q27" s="506">
        <v>42</v>
      </c>
      <c r="R27" s="472" t="s">
        <v>1588</v>
      </c>
      <c r="S27" s="465" t="s">
        <v>1589</v>
      </c>
      <c r="T27" s="506">
        <v>4119</v>
      </c>
      <c r="U27" s="506">
        <v>3312</v>
      </c>
      <c r="V27" s="506">
        <v>429</v>
      </c>
      <c r="W27" s="506">
        <v>197</v>
      </c>
      <c r="X27" s="506">
        <v>52</v>
      </c>
      <c r="Y27" s="506">
        <v>129</v>
      </c>
      <c r="Z27" s="507">
        <v>0</v>
      </c>
      <c r="AA27" s="507">
        <v>0</v>
      </c>
      <c r="AB27" s="506">
        <v>65</v>
      </c>
      <c r="AC27" s="506">
        <v>18</v>
      </c>
      <c r="AD27" s="506">
        <v>37</v>
      </c>
      <c r="AE27" s="506">
        <v>6</v>
      </c>
      <c r="AF27" s="506">
        <v>4</v>
      </c>
      <c r="AG27" s="506">
        <v>20884</v>
      </c>
      <c r="AH27" s="507">
        <v>0</v>
      </c>
      <c r="AI27" s="472" t="s">
        <v>1715</v>
      </c>
    </row>
    <row r="28" spans="1:35" s="133" customFormat="1" ht="24.75" customHeight="1">
      <c r="A28" s="465" t="s">
        <v>1686</v>
      </c>
      <c r="B28" s="506" t="s">
        <v>687</v>
      </c>
      <c r="C28" s="507">
        <v>0</v>
      </c>
      <c r="D28" s="507">
        <v>0</v>
      </c>
      <c r="E28" s="507">
        <v>0</v>
      </c>
      <c r="F28" s="507">
        <v>0</v>
      </c>
      <c r="G28" s="506">
        <v>0</v>
      </c>
      <c r="H28" s="507">
        <v>0</v>
      </c>
      <c r="I28" s="507">
        <v>0</v>
      </c>
      <c r="J28" s="506">
        <v>10698</v>
      </c>
      <c r="K28" s="506">
        <v>8156</v>
      </c>
      <c r="L28" s="506">
        <v>1065</v>
      </c>
      <c r="M28" s="506">
        <v>949</v>
      </c>
      <c r="N28" s="506">
        <v>131</v>
      </c>
      <c r="O28" s="506">
        <v>377</v>
      </c>
      <c r="P28" s="506">
        <v>16</v>
      </c>
      <c r="Q28" s="506">
        <v>4</v>
      </c>
      <c r="R28" s="472" t="s">
        <v>480</v>
      </c>
      <c r="S28" s="465" t="s">
        <v>1590</v>
      </c>
      <c r="T28" s="506">
        <v>1446</v>
      </c>
      <c r="U28" s="506">
        <v>1236</v>
      </c>
      <c r="V28" s="506">
        <v>109</v>
      </c>
      <c r="W28" s="506">
        <v>52</v>
      </c>
      <c r="X28" s="506">
        <v>2</v>
      </c>
      <c r="Y28" s="506">
        <v>47</v>
      </c>
      <c r="Z28" s="507">
        <v>0</v>
      </c>
      <c r="AA28" s="507">
        <v>0</v>
      </c>
      <c r="AB28" s="506">
        <v>28</v>
      </c>
      <c r="AC28" s="506">
        <v>7</v>
      </c>
      <c r="AD28" s="506">
        <v>11</v>
      </c>
      <c r="AE28" s="507">
        <v>10</v>
      </c>
      <c r="AF28" s="507">
        <v>0</v>
      </c>
      <c r="AG28" s="506">
        <v>18560</v>
      </c>
      <c r="AH28" s="507">
        <v>0</v>
      </c>
      <c r="AI28" s="472" t="s">
        <v>480</v>
      </c>
    </row>
    <row r="29" spans="1:35" s="2" customFormat="1" ht="24.75" customHeight="1">
      <c r="A29" s="465" t="s">
        <v>1716</v>
      </c>
      <c r="B29" s="507">
        <v>0</v>
      </c>
      <c r="C29" s="507">
        <v>0</v>
      </c>
      <c r="D29" s="507">
        <v>0</v>
      </c>
      <c r="E29" s="507">
        <v>0</v>
      </c>
      <c r="F29" s="507">
        <v>0</v>
      </c>
      <c r="G29" s="507">
        <v>0</v>
      </c>
      <c r="H29" s="507">
        <v>0</v>
      </c>
      <c r="I29" s="507">
        <v>0</v>
      </c>
      <c r="J29" s="507">
        <v>0</v>
      </c>
      <c r="K29" s="507">
        <v>0</v>
      </c>
      <c r="L29" s="507">
        <v>0</v>
      </c>
      <c r="M29" s="507">
        <v>0</v>
      </c>
      <c r="N29" s="507">
        <v>0</v>
      </c>
      <c r="O29" s="507">
        <v>0</v>
      </c>
      <c r="P29" s="507">
        <v>0</v>
      </c>
      <c r="Q29" s="507">
        <v>0</v>
      </c>
      <c r="R29" s="472" t="s">
        <v>180</v>
      </c>
      <c r="S29" s="465" t="s">
        <v>1591</v>
      </c>
      <c r="T29" s="507">
        <v>0</v>
      </c>
      <c r="U29" s="507">
        <v>0</v>
      </c>
      <c r="V29" s="507">
        <v>0</v>
      </c>
      <c r="W29" s="507">
        <v>0</v>
      </c>
      <c r="X29" s="507">
        <v>0</v>
      </c>
      <c r="Y29" s="507">
        <v>0</v>
      </c>
      <c r="Z29" s="507">
        <v>0</v>
      </c>
      <c r="AA29" s="507">
        <v>0</v>
      </c>
      <c r="AB29" s="507">
        <v>0</v>
      </c>
      <c r="AC29" s="507">
        <v>0</v>
      </c>
      <c r="AD29" s="507">
        <v>0</v>
      </c>
      <c r="AE29" s="507">
        <v>0</v>
      </c>
      <c r="AF29" s="507">
        <v>0</v>
      </c>
      <c r="AG29" s="507">
        <v>0</v>
      </c>
      <c r="AH29" s="507">
        <v>0</v>
      </c>
      <c r="AI29" s="472" t="s">
        <v>180</v>
      </c>
    </row>
    <row r="30" spans="1:35" s="442" customFormat="1" ht="3" customHeight="1" thickBot="1">
      <c r="A30" s="509"/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1"/>
      <c r="S30" s="509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1"/>
    </row>
    <row r="31" spans="1:35" s="442" customFormat="1" ht="9.75" customHeight="1" thickTop="1">
      <c r="A31" s="443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8"/>
      <c r="S31" s="443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8"/>
    </row>
    <row r="32" spans="1:28" s="480" customFormat="1" ht="12" customHeight="1">
      <c r="A32" s="479" t="s">
        <v>299</v>
      </c>
      <c r="B32" s="479"/>
      <c r="C32" s="479"/>
      <c r="J32" s="480" t="s">
        <v>1717</v>
      </c>
      <c r="S32" s="479" t="s">
        <v>299</v>
      </c>
      <c r="T32" s="479"/>
      <c r="U32" s="479"/>
      <c r="AB32" s="480" t="s">
        <v>1717</v>
      </c>
    </row>
    <row r="33" spans="1:28" s="480" customFormat="1" ht="12" customHeight="1">
      <c r="A33" s="479" t="s">
        <v>1102</v>
      </c>
      <c r="B33" s="479"/>
      <c r="C33" s="479"/>
      <c r="J33" s="234" t="s">
        <v>1103</v>
      </c>
      <c r="S33" s="479" t="s">
        <v>1102</v>
      </c>
      <c r="T33" s="479"/>
      <c r="U33" s="479"/>
      <c r="AB33" s="234" t="s">
        <v>1103</v>
      </c>
    </row>
    <row r="34" ht="12" customHeight="1">
      <c r="A34" s="479"/>
    </row>
  </sheetData>
  <sheetProtection/>
  <mergeCells count="8">
    <mergeCell ref="AB3:AI3"/>
    <mergeCell ref="S6:S8"/>
    <mergeCell ref="AI6:AI8"/>
    <mergeCell ref="A6:A8"/>
    <mergeCell ref="R6:R8"/>
    <mergeCell ref="A3:I3"/>
    <mergeCell ref="J3:R3"/>
    <mergeCell ref="S3:AA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2"/>
  <colBreaks count="3" manualBreakCount="3">
    <brk id="9" max="32" man="1"/>
    <brk id="18" max="65535" man="1"/>
    <brk id="27" max="3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Normal="90" zoomScaleSheetLayoutView="100" zoomScalePageLayoutView="0" workbookViewId="0" topLeftCell="A1">
      <pane xSplit="1" ySplit="7" topLeftCell="B8" activePane="bottomRight" state="frozen"/>
      <selection pane="topLeft" activeCell="B18" sqref="B18"/>
      <selection pane="topRight" activeCell="A1" sqref="A1"/>
      <selection pane="bottomLeft" activeCell="A1" sqref="A1"/>
      <selection pane="bottomRight" activeCell="K9" sqref="K9"/>
    </sheetView>
  </sheetViews>
  <sheetFormatPr defaultColWidth="7.99609375" defaultRowHeight="13.5"/>
  <cols>
    <col min="1" max="1" width="11.3359375" style="444" customWidth="1"/>
    <col min="2" max="4" width="18.77734375" style="444" customWidth="1"/>
    <col min="5" max="5" width="13.77734375" style="444" customWidth="1"/>
    <col min="6" max="6" width="13.99609375" style="444" customWidth="1"/>
    <col min="7" max="7" width="14.99609375" style="444" customWidth="1"/>
    <col min="8" max="8" width="12.5546875" style="444" customWidth="1"/>
    <col min="9" max="9" width="12.3359375" style="444" customWidth="1"/>
    <col min="10" max="255" width="7.99609375" style="444" customWidth="1"/>
    <col min="256" max="16384" width="7.99609375" style="528" customWidth="1"/>
  </cols>
  <sheetData>
    <row r="1" spans="1:9" s="433" customFormat="1" ht="11.25" customHeight="1">
      <c r="A1" s="121" t="s">
        <v>1915</v>
      </c>
      <c r="I1" s="1038" t="s">
        <v>1916</v>
      </c>
    </row>
    <row r="2" s="434" customFormat="1" ht="12" customHeight="1"/>
    <row r="3" spans="1:9" s="435" customFormat="1" ht="21.75" customHeight="1">
      <c r="A3" s="1364" t="s">
        <v>297</v>
      </c>
      <c r="B3" s="1364"/>
      <c r="C3" s="1364"/>
      <c r="D3" s="1364"/>
      <c r="E3" s="1301" t="s">
        <v>11</v>
      </c>
      <c r="F3" s="1301"/>
      <c r="G3" s="1301"/>
      <c r="H3" s="1301"/>
      <c r="I3" s="1301"/>
    </row>
    <row r="4" spans="1:9" s="435" customFormat="1" ht="12.75" customHeight="1">
      <c r="A4" s="436"/>
      <c r="B4" s="436"/>
      <c r="C4" s="436"/>
      <c r="D4" s="436"/>
      <c r="E4" s="437"/>
      <c r="F4" s="437"/>
      <c r="G4" s="437"/>
      <c r="H4" s="437"/>
      <c r="I4" s="437"/>
    </row>
    <row r="5" spans="1:9" s="442" customFormat="1" ht="12.75" customHeight="1" thickBot="1">
      <c r="A5" s="438" t="s">
        <v>601</v>
      </c>
      <c r="B5" s="439"/>
      <c r="C5" s="440"/>
      <c r="D5" s="439"/>
      <c r="E5" s="440"/>
      <c r="F5" s="440"/>
      <c r="G5" s="440"/>
      <c r="H5" s="440"/>
      <c r="I5" s="441" t="s">
        <v>285</v>
      </c>
    </row>
    <row r="6" spans="1:9" s="513" customFormat="1" ht="18" customHeight="1" thickTop="1">
      <c r="A6" s="1360" t="s">
        <v>193</v>
      </c>
      <c r="B6" s="496" t="s">
        <v>317</v>
      </c>
      <c r="C6" s="512" t="s">
        <v>335</v>
      </c>
      <c r="D6" s="496" t="s">
        <v>336</v>
      </c>
      <c r="E6" s="496" t="s">
        <v>188</v>
      </c>
      <c r="F6" s="496" t="s">
        <v>189</v>
      </c>
      <c r="G6" s="496" t="s">
        <v>337</v>
      </c>
      <c r="H6" s="496" t="s">
        <v>338</v>
      </c>
      <c r="I6" s="1367" t="s">
        <v>1725</v>
      </c>
    </row>
    <row r="7" spans="1:9" s="513" customFormat="1" ht="57.75" customHeight="1">
      <c r="A7" s="1366"/>
      <c r="B7" s="514" t="s">
        <v>190</v>
      </c>
      <c r="C7" s="514" t="s">
        <v>191</v>
      </c>
      <c r="D7" s="514" t="s">
        <v>37</v>
      </c>
      <c r="E7" s="514" t="s">
        <v>38</v>
      </c>
      <c r="F7" s="514" t="s">
        <v>55</v>
      </c>
      <c r="G7" s="514" t="s">
        <v>16</v>
      </c>
      <c r="H7" s="514" t="s">
        <v>484</v>
      </c>
      <c r="I7" s="1368"/>
    </row>
    <row r="8" spans="1:9" s="132" customFormat="1" ht="28.5" customHeight="1" hidden="1">
      <c r="A8" s="515" t="s">
        <v>138</v>
      </c>
      <c r="B8" s="516">
        <v>659871</v>
      </c>
      <c r="C8" s="516">
        <v>414795</v>
      </c>
      <c r="D8" s="516">
        <v>93284</v>
      </c>
      <c r="E8" s="516">
        <v>76545</v>
      </c>
      <c r="F8" s="516">
        <v>19462</v>
      </c>
      <c r="G8" s="516">
        <v>19491</v>
      </c>
      <c r="H8" s="516">
        <v>36294</v>
      </c>
      <c r="I8" s="517" t="s">
        <v>138</v>
      </c>
    </row>
    <row r="9" spans="1:9" s="522" customFormat="1" ht="28.5" customHeight="1">
      <c r="A9" s="518" t="s">
        <v>137</v>
      </c>
      <c r="B9" s="519">
        <v>719767</v>
      </c>
      <c r="C9" s="519">
        <v>440510</v>
      </c>
      <c r="D9" s="520">
        <v>107638</v>
      </c>
      <c r="E9" s="520">
        <v>104017</v>
      </c>
      <c r="F9" s="520">
        <v>18130</v>
      </c>
      <c r="G9" s="520">
        <v>15300</v>
      </c>
      <c r="H9" s="520">
        <v>34172</v>
      </c>
      <c r="I9" s="521" t="s">
        <v>137</v>
      </c>
    </row>
    <row r="10" spans="1:9" s="522" customFormat="1" ht="28.5" customHeight="1">
      <c r="A10" s="523">
        <v>2015</v>
      </c>
      <c r="B10" s="524">
        <v>796109</v>
      </c>
      <c r="C10" s="524">
        <v>520919</v>
      </c>
      <c r="D10" s="524">
        <v>76694</v>
      </c>
      <c r="E10" s="524">
        <v>116744</v>
      </c>
      <c r="F10" s="524">
        <v>24212</v>
      </c>
      <c r="G10" s="524">
        <v>14171</v>
      </c>
      <c r="H10" s="524">
        <v>43369</v>
      </c>
      <c r="I10" s="502" t="s">
        <v>1367</v>
      </c>
    </row>
    <row r="11" spans="1:9" s="458" customFormat="1" ht="28.5" customHeight="1">
      <c r="A11" s="47" t="s">
        <v>513</v>
      </c>
      <c r="B11" s="525">
        <v>233511</v>
      </c>
      <c r="C11" s="76">
        <v>130120</v>
      </c>
      <c r="D11" s="526">
        <v>32698</v>
      </c>
      <c r="E11" s="526">
        <v>45856</v>
      </c>
      <c r="F11" s="526">
        <v>9543</v>
      </c>
      <c r="G11" s="526">
        <v>5356</v>
      </c>
      <c r="H11" s="526">
        <v>9938</v>
      </c>
      <c r="I11" s="353" t="s">
        <v>485</v>
      </c>
    </row>
    <row r="12" spans="1:9" s="458" customFormat="1" ht="28.5" customHeight="1">
      <c r="A12" s="47" t="s">
        <v>514</v>
      </c>
      <c r="B12" s="525">
        <v>42447</v>
      </c>
      <c r="C12" s="76">
        <v>31360</v>
      </c>
      <c r="D12" s="526">
        <v>2302</v>
      </c>
      <c r="E12" s="526">
        <v>4453</v>
      </c>
      <c r="F12" s="526">
        <v>1590</v>
      </c>
      <c r="G12" s="526">
        <v>970</v>
      </c>
      <c r="H12" s="526">
        <v>1772</v>
      </c>
      <c r="I12" s="353" t="s">
        <v>486</v>
      </c>
    </row>
    <row r="13" spans="1:9" s="458" customFormat="1" ht="28.5" customHeight="1">
      <c r="A13" s="47" t="s">
        <v>515</v>
      </c>
      <c r="B13" s="525">
        <v>40687</v>
      </c>
      <c r="C13" s="76">
        <v>29477</v>
      </c>
      <c r="D13" s="526">
        <v>1437</v>
      </c>
      <c r="E13" s="526">
        <v>5143</v>
      </c>
      <c r="F13" s="526">
        <v>1216</v>
      </c>
      <c r="G13" s="526">
        <v>395</v>
      </c>
      <c r="H13" s="526">
        <v>3019</v>
      </c>
      <c r="I13" s="353" t="s">
        <v>487</v>
      </c>
    </row>
    <row r="14" spans="1:9" s="458" customFormat="1" ht="28.5" customHeight="1">
      <c r="A14" s="47" t="s">
        <v>516</v>
      </c>
      <c r="B14" s="525">
        <v>110547</v>
      </c>
      <c r="C14" s="76">
        <v>64859</v>
      </c>
      <c r="D14" s="526">
        <v>15823</v>
      </c>
      <c r="E14" s="526">
        <v>19483</v>
      </c>
      <c r="F14" s="526">
        <v>3482</v>
      </c>
      <c r="G14" s="526">
        <v>2003</v>
      </c>
      <c r="H14" s="526">
        <v>4897</v>
      </c>
      <c r="I14" s="353" t="s">
        <v>192</v>
      </c>
    </row>
    <row r="15" spans="1:9" s="458" customFormat="1" ht="28.5" customHeight="1">
      <c r="A15" s="47" t="s">
        <v>517</v>
      </c>
      <c r="B15" s="525">
        <v>63441</v>
      </c>
      <c r="C15" s="76">
        <v>41030</v>
      </c>
      <c r="D15" s="526">
        <v>5308</v>
      </c>
      <c r="E15" s="526">
        <v>9691</v>
      </c>
      <c r="F15" s="526">
        <v>1427</v>
      </c>
      <c r="G15" s="526">
        <v>1241</v>
      </c>
      <c r="H15" s="526">
        <v>4744</v>
      </c>
      <c r="I15" s="353" t="s">
        <v>488</v>
      </c>
    </row>
    <row r="16" spans="1:9" s="458" customFormat="1" ht="28.5" customHeight="1">
      <c r="A16" s="47" t="s">
        <v>518</v>
      </c>
      <c r="B16" s="525">
        <v>48004</v>
      </c>
      <c r="C16" s="76">
        <v>34462</v>
      </c>
      <c r="D16" s="526">
        <v>2440</v>
      </c>
      <c r="E16" s="526">
        <v>6178</v>
      </c>
      <c r="F16" s="526">
        <v>1425</v>
      </c>
      <c r="G16" s="526">
        <v>545</v>
      </c>
      <c r="H16" s="526">
        <v>2954</v>
      </c>
      <c r="I16" s="353" t="s">
        <v>62</v>
      </c>
    </row>
    <row r="17" spans="1:9" s="458" customFormat="1" ht="28.5" customHeight="1">
      <c r="A17" s="47" t="s">
        <v>542</v>
      </c>
      <c r="B17" s="525">
        <v>13550</v>
      </c>
      <c r="C17" s="76">
        <v>7038</v>
      </c>
      <c r="D17" s="526">
        <v>2645</v>
      </c>
      <c r="E17" s="526">
        <v>1588</v>
      </c>
      <c r="F17" s="526">
        <v>141</v>
      </c>
      <c r="G17" s="526">
        <v>56</v>
      </c>
      <c r="H17" s="526">
        <v>2082</v>
      </c>
      <c r="I17" s="353" t="s">
        <v>94</v>
      </c>
    </row>
    <row r="18" spans="1:9" s="458" customFormat="1" ht="28.5" customHeight="1">
      <c r="A18" s="47" t="s">
        <v>1506</v>
      </c>
      <c r="B18" s="525">
        <v>62654</v>
      </c>
      <c r="C18" s="76">
        <v>39369</v>
      </c>
      <c r="D18" s="526">
        <v>6331</v>
      </c>
      <c r="E18" s="526">
        <v>9301</v>
      </c>
      <c r="F18" s="526">
        <v>1800</v>
      </c>
      <c r="G18" s="526">
        <v>539</v>
      </c>
      <c r="H18" s="526">
        <v>5314</v>
      </c>
      <c r="I18" s="353" t="s">
        <v>552</v>
      </c>
    </row>
    <row r="19" spans="1:9" s="458" customFormat="1" ht="28.5" customHeight="1">
      <c r="A19" s="47" t="s">
        <v>520</v>
      </c>
      <c r="B19" s="525">
        <v>22808</v>
      </c>
      <c r="C19" s="76">
        <v>17681</v>
      </c>
      <c r="D19" s="526">
        <v>1186</v>
      </c>
      <c r="E19" s="526">
        <v>1185</v>
      </c>
      <c r="F19" s="526">
        <v>265</v>
      </c>
      <c r="G19" s="526">
        <v>1513</v>
      </c>
      <c r="H19" s="526">
        <v>978</v>
      </c>
      <c r="I19" s="353" t="s">
        <v>66</v>
      </c>
    </row>
    <row r="20" spans="1:9" s="458" customFormat="1" ht="28.5" customHeight="1">
      <c r="A20" s="47" t="s">
        <v>521</v>
      </c>
      <c r="B20" s="525">
        <v>27840</v>
      </c>
      <c r="C20" s="76">
        <v>24177</v>
      </c>
      <c r="D20" s="526">
        <v>574</v>
      </c>
      <c r="E20" s="526">
        <v>1403</v>
      </c>
      <c r="F20" s="526">
        <v>368</v>
      </c>
      <c r="G20" s="526">
        <v>216</v>
      </c>
      <c r="H20" s="526">
        <v>1102</v>
      </c>
      <c r="I20" s="353" t="s">
        <v>75</v>
      </c>
    </row>
    <row r="21" spans="1:9" s="458" customFormat="1" ht="29.25" customHeight="1">
      <c r="A21" s="47" t="s">
        <v>522</v>
      </c>
      <c r="B21" s="525">
        <v>23150</v>
      </c>
      <c r="C21" s="76">
        <v>19057</v>
      </c>
      <c r="D21" s="526">
        <v>633</v>
      </c>
      <c r="E21" s="526">
        <v>1607</v>
      </c>
      <c r="F21" s="526">
        <v>442</v>
      </c>
      <c r="G21" s="526">
        <v>190</v>
      </c>
      <c r="H21" s="526">
        <v>1221</v>
      </c>
      <c r="I21" s="353" t="s">
        <v>424</v>
      </c>
    </row>
    <row r="22" spans="1:9" s="458" customFormat="1" ht="29.25" customHeight="1">
      <c r="A22" s="47" t="s">
        <v>1352</v>
      </c>
      <c r="B22" s="525">
        <v>13009</v>
      </c>
      <c r="C22" s="76">
        <v>11117</v>
      </c>
      <c r="D22" s="526">
        <v>253</v>
      </c>
      <c r="E22" s="526">
        <v>535</v>
      </c>
      <c r="F22" s="526">
        <v>315</v>
      </c>
      <c r="G22" s="526">
        <v>86</v>
      </c>
      <c r="H22" s="526">
        <v>703</v>
      </c>
      <c r="I22" s="354" t="s">
        <v>361</v>
      </c>
    </row>
    <row r="23" spans="1:9" s="458" customFormat="1" ht="29.25" customHeight="1">
      <c r="A23" s="47" t="s">
        <v>523</v>
      </c>
      <c r="B23" s="525">
        <v>36910</v>
      </c>
      <c r="C23" s="76">
        <v>26108</v>
      </c>
      <c r="D23" s="526">
        <v>2404</v>
      </c>
      <c r="E23" s="526">
        <v>5216</v>
      </c>
      <c r="F23" s="526">
        <v>837</v>
      </c>
      <c r="G23" s="526">
        <v>814</v>
      </c>
      <c r="H23" s="526">
        <v>1531</v>
      </c>
      <c r="I23" s="353" t="s">
        <v>370</v>
      </c>
    </row>
    <row r="24" spans="1:9" s="458" customFormat="1" ht="29.25" customHeight="1">
      <c r="A24" s="47" t="s">
        <v>524</v>
      </c>
      <c r="B24" s="525">
        <v>32705</v>
      </c>
      <c r="C24" s="76">
        <v>25843</v>
      </c>
      <c r="D24" s="526">
        <v>1755</v>
      </c>
      <c r="E24" s="526">
        <v>2927</v>
      </c>
      <c r="F24" s="526">
        <v>574</v>
      </c>
      <c r="G24" s="526">
        <v>152</v>
      </c>
      <c r="H24" s="526">
        <v>1454</v>
      </c>
      <c r="I24" s="353" t="s">
        <v>489</v>
      </c>
    </row>
    <row r="25" spans="1:9" s="458" customFormat="1" ht="29.25" customHeight="1">
      <c r="A25" s="47" t="s">
        <v>525</v>
      </c>
      <c r="B25" s="525">
        <v>24846</v>
      </c>
      <c r="C25" s="76">
        <v>19221</v>
      </c>
      <c r="D25" s="526">
        <v>905</v>
      </c>
      <c r="E25" s="526">
        <v>2178</v>
      </c>
      <c r="F25" s="526">
        <v>787</v>
      </c>
      <c r="G25" s="526">
        <v>95</v>
      </c>
      <c r="H25" s="526">
        <v>1660</v>
      </c>
      <c r="I25" s="353" t="s">
        <v>87</v>
      </c>
    </row>
    <row r="26" spans="1:9" s="442" customFormat="1" ht="3" customHeight="1" thickBot="1">
      <c r="A26" s="527"/>
      <c r="B26" s="510"/>
      <c r="C26" s="510"/>
      <c r="D26" s="510"/>
      <c r="E26" s="510"/>
      <c r="F26" s="510"/>
      <c r="G26" s="510"/>
      <c r="H26" s="510"/>
      <c r="I26" s="511"/>
    </row>
    <row r="27" spans="1:9" s="442" customFormat="1" ht="9.75" customHeight="1" thickTop="1">
      <c r="A27" s="443"/>
      <c r="B27" s="477"/>
      <c r="C27" s="477"/>
      <c r="D27" s="477"/>
      <c r="E27" s="477"/>
      <c r="F27" s="477"/>
      <c r="G27" s="477"/>
      <c r="H27" s="477"/>
      <c r="I27" s="478"/>
    </row>
    <row r="28" spans="1:5" s="480" customFormat="1" ht="12">
      <c r="A28" s="479" t="s">
        <v>299</v>
      </c>
      <c r="E28" s="480" t="s">
        <v>1726</v>
      </c>
    </row>
    <row r="29" spans="1:5" s="480" customFormat="1" ht="12">
      <c r="A29" s="479"/>
      <c r="E29" s="234"/>
    </row>
  </sheetData>
  <sheetProtection/>
  <mergeCells count="4">
    <mergeCell ref="A6:A7"/>
    <mergeCell ref="I6:I7"/>
    <mergeCell ref="A3:D3"/>
    <mergeCell ref="E3:I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2"/>
  <colBreaks count="1" manualBreakCount="1">
    <brk id="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Normal="90" zoomScaleSheetLayoutView="100" zoomScalePageLayoutView="0" workbookViewId="0" topLeftCell="A1">
      <pane xSplit="1" ySplit="8" topLeftCell="B9" activePane="bottomRight" state="frozen"/>
      <selection pane="topLeft" activeCell="C18" sqref="C18"/>
      <selection pane="topRight" activeCell="A1" sqref="A1"/>
      <selection pane="bottomLeft" activeCell="A1" sqref="A1"/>
      <selection pane="bottomRight" activeCell="J18" sqref="J18"/>
    </sheetView>
  </sheetViews>
  <sheetFormatPr defaultColWidth="7.99609375" defaultRowHeight="13.5"/>
  <cols>
    <col min="1" max="1" width="12.21484375" style="444" customWidth="1"/>
    <col min="2" max="2" width="18.3359375" style="444" customWidth="1"/>
    <col min="3" max="4" width="18.5546875" style="444" customWidth="1"/>
    <col min="5" max="8" width="13.77734375" style="444" customWidth="1"/>
    <col min="9" max="9" width="12.5546875" style="444" customWidth="1"/>
    <col min="10" max="16384" width="7.99609375" style="444" customWidth="1"/>
  </cols>
  <sheetData>
    <row r="1" spans="1:9" s="433" customFormat="1" ht="11.25">
      <c r="A1" s="121" t="s">
        <v>1109</v>
      </c>
      <c r="I1" s="1038" t="s">
        <v>1110</v>
      </c>
    </row>
    <row r="2" s="434" customFormat="1" ht="12" customHeight="1"/>
    <row r="3" spans="1:9" s="435" customFormat="1" ht="21.75" customHeight="1">
      <c r="A3" s="1364" t="s">
        <v>298</v>
      </c>
      <c r="B3" s="1364"/>
      <c r="C3" s="1364"/>
      <c r="D3" s="1364"/>
      <c r="E3" s="1301" t="s">
        <v>1104</v>
      </c>
      <c r="F3" s="1301"/>
      <c r="G3" s="1301"/>
      <c r="H3" s="1301"/>
      <c r="I3" s="1301"/>
    </row>
    <row r="4" spans="1:9" s="435" customFormat="1" ht="12.75" customHeight="1">
      <c r="A4" s="436"/>
      <c r="B4" s="436"/>
      <c r="C4" s="436"/>
      <c r="D4" s="436"/>
      <c r="E4" s="437"/>
      <c r="F4" s="437"/>
      <c r="G4" s="437"/>
      <c r="H4" s="437"/>
      <c r="I4" s="437"/>
    </row>
    <row r="5" spans="1:9" s="442" customFormat="1" ht="12.75" customHeight="1" thickBot="1">
      <c r="A5" s="438" t="s">
        <v>1727</v>
      </c>
      <c r="B5" s="439"/>
      <c r="C5" s="440"/>
      <c r="D5" s="439"/>
      <c r="E5" s="440"/>
      <c r="F5" s="440"/>
      <c r="G5" s="440"/>
      <c r="H5" s="440"/>
      <c r="I5" s="441" t="s">
        <v>285</v>
      </c>
    </row>
    <row r="6" spans="1:9" s="513" customFormat="1" ht="23.25" customHeight="1" thickTop="1">
      <c r="A6" s="1360" t="s">
        <v>193</v>
      </c>
      <c r="B6" s="1371" t="s">
        <v>1728</v>
      </c>
      <c r="C6" s="1372"/>
      <c r="D6" s="1372"/>
      <c r="E6" s="1372" t="s">
        <v>1728</v>
      </c>
      <c r="F6" s="1372"/>
      <c r="G6" s="1372"/>
      <c r="H6" s="1373"/>
      <c r="I6" s="1367" t="s">
        <v>1725</v>
      </c>
    </row>
    <row r="7" spans="1:9" s="513" customFormat="1" ht="23.25" customHeight="1">
      <c r="A7" s="1369"/>
      <c r="B7" s="496" t="s">
        <v>1105</v>
      </c>
      <c r="C7" s="154">
        <v>1</v>
      </c>
      <c r="D7" s="495">
        <v>2</v>
      </c>
      <c r="E7" s="529">
        <v>3</v>
      </c>
      <c r="F7" s="530">
        <v>4</v>
      </c>
      <c r="G7" s="529">
        <v>5</v>
      </c>
      <c r="H7" s="529" t="s">
        <v>1106</v>
      </c>
      <c r="I7" s="1370"/>
    </row>
    <row r="8" spans="1:9" s="513" customFormat="1" ht="23.25" customHeight="1">
      <c r="A8" s="1366"/>
      <c r="B8" s="514" t="s">
        <v>161</v>
      </c>
      <c r="C8" s="514"/>
      <c r="D8" s="514"/>
      <c r="E8" s="514"/>
      <c r="F8" s="531"/>
      <c r="G8" s="514"/>
      <c r="H8" s="514" t="s">
        <v>1107</v>
      </c>
      <c r="I8" s="1368"/>
    </row>
    <row r="9" spans="1:9" s="132" customFormat="1" ht="28.5" customHeight="1" hidden="1">
      <c r="A9" s="515" t="s">
        <v>138</v>
      </c>
      <c r="B9" s="516">
        <v>659871</v>
      </c>
      <c r="C9" s="516">
        <v>48003</v>
      </c>
      <c r="D9" s="516">
        <v>55363</v>
      </c>
      <c r="E9" s="516">
        <v>157161</v>
      </c>
      <c r="F9" s="516">
        <v>260160</v>
      </c>
      <c r="G9" s="516">
        <v>112391</v>
      </c>
      <c r="H9" s="516">
        <v>26793</v>
      </c>
      <c r="I9" s="532" t="s">
        <v>138</v>
      </c>
    </row>
    <row r="10" spans="1:9" s="434" customFormat="1" ht="29.25" customHeight="1">
      <c r="A10" s="206" t="s">
        <v>137</v>
      </c>
      <c r="B10" s="519">
        <v>719767</v>
      </c>
      <c r="C10" s="519">
        <v>66093</v>
      </c>
      <c r="D10" s="519">
        <v>38717</v>
      </c>
      <c r="E10" s="519">
        <v>137777</v>
      </c>
      <c r="F10" s="519">
        <v>302456</v>
      </c>
      <c r="G10" s="519">
        <v>140494</v>
      </c>
      <c r="H10" s="519">
        <v>34230</v>
      </c>
      <c r="I10" s="456" t="s">
        <v>137</v>
      </c>
    </row>
    <row r="11" spans="1:9" s="434" customFormat="1" ht="29.25" customHeight="1">
      <c r="A11" s="214">
        <v>2015</v>
      </c>
      <c r="B11" s="524">
        <v>796109</v>
      </c>
      <c r="C11" s="524">
        <v>78007</v>
      </c>
      <c r="D11" s="524">
        <v>44888</v>
      </c>
      <c r="E11" s="524">
        <v>140491</v>
      </c>
      <c r="F11" s="524">
        <v>293372</v>
      </c>
      <c r="G11" s="524">
        <v>189271</v>
      </c>
      <c r="H11" s="524">
        <v>50080</v>
      </c>
      <c r="I11" s="502">
        <v>2015</v>
      </c>
    </row>
    <row r="12" spans="1:9" s="434" customFormat="1" ht="29.25" customHeight="1">
      <c r="A12" s="298" t="s">
        <v>513</v>
      </c>
      <c r="B12" s="525">
        <v>233511</v>
      </c>
      <c r="C12" s="525">
        <v>40529</v>
      </c>
      <c r="D12" s="525">
        <v>13191</v>
      </c>
      <c r="E12" s="533">
        <v>37093</v>
      </c>
      <c r="F12" s="525">
        <v>86235</v>
      </c>
      <c r="G12" s="525">
        <v>44111</v>
      </c>
      <c r="H12" s="525">
        <v>12352</v>
      </c>
      <c r="I12" s="306" t="s">
        <v>485</v>
      </c>
    </row>
    <row r="13" spans="1:9" s="434" customFormat="1" ht="29.25" customHeight="1">
      <c r="A13" s="298" t="s">
        <v>514</v>
      </c>
      <c r="B13" s="525">
        <v>42447</v>
      </c>
      <c r="C13" s="525">
        <v>2760</v>
      </c>
      <c r="D13" s="525">
        <v>2785</v>
      </c>
      <c r="E13" s="533">
        <v>6376</v>
      </c>
      <c r="F13" s="525">
        <v>14008</v>
      </c>
      <c r="G13" s="525">
        <v>13061</v>
      </c>
      <c r="H13" s="525">
        <v>3457</v>
      </c>
      <c r="I13" s="306" t="s">
        <v>486</v>
      </c>
    </row>
    <row r="14" spans="1:9" s="434" customFormat="1" ht="29.25" customHeight="1">
      <c r="A14" s="298" t="s">
        <v>515</v>
      </c>
      <c r="B14" s="525">
        <v>40687</v>
      </c>
      <c r="C14" s="525">
        <v>1324</v>
      </c>
      <c r="D14" s="525">
        <v>2854</v>
      </c>
      <c r="E14" s="533">
        <v>7803</v>
      </c>
      <c r="F14" s="525">
        <v>15391</v>
      </c>
      <c r="G14" s="525">
        <v>10230</v>
      </c>
      <c r="H14" s="525">
        <v>3085</v>
      </c>
      <c r="I14" s="306" t="s">
        <v>487</v>
      </c>
    </row>
    <row r="15" spans="1:9" s="434" customFormat="1" ht="29.25" customHeight="1">
      <c r="A15" s="298" t="s">
        <v>516</v>
      </c>
      <c r="B15" s="525">
        <v>110547</v>
      </c>
      <c r="C15" s="525">
        <v>9498</v>
      </c>
      <c r="D15" s="525">
        <v>6431</v>
      </c>
      <c r="E15" s="533">
        <v>25068</v>
      </c>
      <c r="F15" s="525">
        <v>39271</v>
      </c>
      <c r="G15" s="525">
        <v>23756</v>
      </c>
      <c r="H15" s="525">
        <v>6523</v>
      </c>
      <c r="I15" s="306" t="s">
        <v>192</v>
      </c>
    </row>
    <row r="16" spans="1:9" s="434" customFormat="1" ht="29.25" customHeight="1">
      <c r="A16" s="298" t="s">
        <v>517</v>
      </c>
      <c r="B16" s="525">
        <v>63441</v>
      </c>
      <c r="C16" s="525">
        <v>5190</v>
      </c>
      <c r="D16" s="525">
        <v>3605</v>
      </c>
      <c r="E16" s="533">
        <v>8834</v>
      </c>
      <c r="F16" s="525">
        <v>23633</v>
      </c>
      <c r="G16" s="525">
        <v>17807</v>
      </c>
      <c r="H16" s="525">
        <v>4372</v>
      </c>
      <c r="I16" s="306" t="s">
        <v>488</v>
      </c>
    </row>
    <row r="17" spans="1:9" s="434" customFormat="1" ht="29.25" customHeight="1">
      <c r="A17" s="298" t="s">
        <v>518</v>
      </c>
      <c r="B17" s="525">
        <v>48004</v>
      </c>
      <c r="C17" s="525">
        <v>3391</v>
      </c>
      <c r="D17" s="525">
        <v>2568</v>
      </c>
      <c r="E17" s="533">
        <v>10232</v>
      </c>
      <c r="F17" s="525">
        <v>17084</v>
      </c>
      <c r="G17" s="525">
        <v>12176</v>
      </c>
      <c r="H17" s="525">
        <v>2553</v>
      </c>
      <c r="I17" s="306" t="s">
        <v>62</v>
      </c>
    </row>
    <row r="18" spans="1:9" s="434" customFormat="1" ht="29.25" customHeight="1">
      <c r="A18" s="298" t="s">
        <v>1351</v>
      </c>
      <c r="B18" s="525">
        <v>13550</v>
      </c>
      <c r="C18" s="525">
        <v>442</v>
      </c>
      <c r="D18" s="525">
        <v>712</v>
      </c>
      <c r="E18" s="533">
        <v>1312</v>
      </c>
      <c r="F18" s="525">
        <v>7090</v>
      </c>
      <c r="G18" s="525">
        <v>3448</v>
      </c>
      <c r="H18" s="525">
        <v>546</v>
      </c>
      <c r="I18" s="306" t="s">
        <v>94</v>
      </c>
    </row>
    <row r="19" spans="1:9" s="434" customFormat="1" ht="29.25" customHeight="1">
      <c r="A19" s="298" t="s">
        <v>520</v>
      </c>
      <c r="B19" s="525">
        <v>62654</v>
      </c>
      <c r="C19" s="525">
        <v>7283</v>
      </c>
      <c r="D19" s="525">
        <v>3454</v>
      </c>
      <c r="E19" s="533">
        <v>9946</v>
      </c>
      <c r="F19" s="525">
        <v>24789</v>
      </c>
      <c r="G19" s="525">
        <v>14028</v>
      </c>
      <c r="H19" s="525">
        <v>3154</v>
      </c>
      <c r="I19" s="306" t="s">
        <v>66</v>
      </c>
    </row>
    <row r="20" spans="1:9" s="434" customFormat="1" ht="29.25" customHeight="1">
      <c r="A20" s="298" t="s">
        <v>521</v>
      </c>
      <c r="B20" s="525">
        <v>22808</v>
      </c>
      <c r="C20" s="525">
        <v>1579</v>
      </c>
      <c r="D20" s="525">
        <v>1464</v>
      </c>
      <c r="E20" s="533">
        <v>4963</v>
      </c>
      <c r="F20" s="525">
        <v>8126</v>
      </c>
      <c r="G20" s="525">
        <v>5159</v>
      </c>
      <c r="H20" s="525">
        <v>1517</v>
      </c>
      <c r="I20" s="306" t="s">
        <v>75</v>
      </c>
    </row>
    <row r="21" spans="1:9" s="434" customFormat="1" ht="29.25" customHeight="1">
      <c r="A21" s="298" t="s">
        <v>522</v>
      </c>
      <c r="B21" s="525">
        <v>27840</v>
      </c>
      <c r="C21" s="525">
        <v>331</v>
      </c>
      <c r="D21" s="525">
        <v>1350</v>
      </c>
      <c r="E21" s="533">
        <v>4829</v>
      </c>
      <c r="F21" s="525">
        <v>9449</v>
      </c>
      <c r="G21" s="525">
        <v>9697</v>
      </c>
      <c r="H21" s="525">
        <v>2184</v>
      </c>
      <c r="I21" s="306" t="s">
        <v>424</v>
      </c>
    </row>
    <row r="22" spans="1:9" s="434" customFormat="1" ht="29.25" customHeight="1">
      <c r="A22" s="298" t="s">
        <v>1352</v>
      </c>
      <c r="B22" s="525">
        <v>23150</v>
      </c>
      <c r="C22" s="525">
        <v>377</v>
      </c>
      <c r="D22" s="525">
        <v>1644</v>
      </c>
      <c r="E22" s="533">
        <v>4584</v>
      </c>
      <c r="F22" s="525">
        <v>8094</v>
      </c>
      <c r="G22" s="525">
        <v>6565</v>
      </c>
      <c r="H22" s="525">
        <v>1886</v>
      </c>
      <c r="I22" s="311" t="s">
        <v>361</v>
      </c>
    </row>
    <row r="23" spans="1:9" s="434" customFormat="1" ht="29.25" customHeight="1">
      <c r="A23" s="298" t="s">
        <v>523</v>
      </c>
      <c r="B23" s="525">
        <v>13009</v>
      </c>
      <c r="C23" s="525">
        <v>158</v>
      </c>
      <c r="D23" s="525">
        <v>463</v>
      </c>
      <c r="E23" s="533">
        <v>2800</v>
      </c>
      <c r="F23" s="525">
        <v>4758</v>
      </c>
      <c r="G23" s="525">
        <v>3908</v>
      </c>
      <c r="H23" s="525">
        <v>922</v>
      </c>
      <c r="I23" s="306" t="s">
        <v>370</v>
      </c>
    </row>
    <row r="24" spans="1:9" s="434" customFormat="1" ht="29.25" customHeight="1">
      <c r="A24" s="298" t="s">
        <v>524</v>
      </c>
      <c r="B24" s="525">
        <v>36910</v>
      </c>
      <c r="C24" s="525">
        <v>2683</v>
      </c>
      <c r="D24" s="525">
        <v>1977</v>
      </c>
      <c r="E24" s="533">
        <v>6149</v>
      </c>
      <c r="F24" s="525">
        <v>13478</v>
      </c>
      <c r="G24" s="525">
        <v>9805</v>
      </c>
      <c r="H24" s="525">
        <v>2818</v>
      </c>
      <c r="I24" s="306" t="s">
        <v>489</v>
      </c>
    </row>
    <row r="25" spans="1:9" s="434" customFormat="1" ht="29.25" customHeight="1">
      <c r="A25" s="298" t="s">
        <v>525</v>
      </c>
      <c r="B25" s="525">
        <v>32705</v>
      </c>
      <c r="C25" s="525">
        <v>1536</v>
      </c>
      <c r="D25" s="525">
        <v>881</v>
      </c>
      <c r="E25" s="533">
        <v>5711</v>
      </c>
      <c r="F25" s="525">
        <v>11982</v>
      </c>
      <c r="G25" s="525">
        <v>9973</v>
      </c>
      <c r="H25" s="525">
        <v>2622</v>
      </c>
      <c r="I25" s="306" t="s">
        <v>87</v>
      </c>
    </row>
    <row r="26" spans="1:9" s="480" customFormat="1" ht="29.25" customHeight="1">
      <c r="A26" s="298" t="s">
        <v>526</v>
      </c>
      <c r="B26" s="525">
        <v>24846</v>
      </c>
      <c r="C26" s="533">
        <v>926</v>
      </c>
      <c r="D26" s="525">
        <v>1509</v>
      </c>
      <c r="E26" s="533">
        <v>4791</v>
      </c>
      <c r="F26" s="525">
        <v>9984</v>
      </c>
      <c r="G26" s="525">
        <v>5547</v>
      </c>
      <c r="H26" s="525">
        <v>2089</v>
      </c>
      <c r="I26" s="306" t="s">
        <v>490</v>
      </c>
    </row>
    <row r="27" spans="1:9" s="442" customFormat="1" ht="3" customHeight="1" thickBot="1">
      <c r="A27" s="527"/>
      <c r="B27" s="475"/>
      <c r="C27" s="475"/>
      <c r="D27" s="475"/>
      <c r="E27" s="475"/>
      <c r="F27" s="475"/>
      <c r="G27" s="475"/>
      <c r="H27" s="475"/>
      <c r="I27" s="476"/>
    </row>
    <row r="28" spans="1:9" s="442" customFormat="1" ht="9.75" customHeight="1" thickTop="1">
      <c r="A28" s="534"/>
      <c r="B28" s="535"/>
      <c r="C28" s="535"/>
      <c r="D28" s="535"/>
      <c r="E28" s="535"/>
      <c r="F28" s="535"/>
      <c r="G28" s="535"/>
      <c r="H28" s="535"/>
      <c r="I28" s="536"/>
    </row>
    <row r="29" spans="1:9" s="480" customFormat="1" ht="12" customHeight="1">
      <c r="A29" s="537" t="s">
        <v>299</v>
      </c>
      <c r="B29" s="538"/>
      <c r="C29" s="538"/>
      <c r="D29" s="538"/>
      <c r="E29" s="538" t="s">
        <v>1729</v>
      </c>
      <c r="F29" s="538"/>
      <c r="G29" s="538"/>
      <c r="H29" s="538"/>
      <c r="I29" s="538"/>
    </row>
  </sheetData>
  <sheetProtection/>
  <mergeCells count="6">
    <mergeCell ref="A6:A8"/>
    <mergeCell ref="I6:I8"/>
    <mergeCell ref="B6:D6"/>
    <mergeCell ref="E6:H6"/>
    <mergeCell ref="A3:D3"/>
    <mergeCell ref="E3:I3"/>
  </mergeCells>
  <printOptions horizontalCentered="1"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2"/>
  <colBreaks count="1" manualBreakCount="1">
    <brk id="4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유규상</dc:creator>
  <cp:keywords/>
  <dc:description/>
  <cp:lastModifiedBy>Your User Name</cp:lastModifiedBy>
  <cp:lastPrinted>2018-01-24T01:03:28Z</cp:lastPrinted>
  <dcterms:created xsi:type="dcterms:W3CDTF">2011-07-19T02:01:43Z</dcterms:created>
  <dcterms:modified xsi:type="dcterms:W3CDTF">2018-01-24T01:05:58Z</dcterms:modified>
  <cp:category/>
  <cp:version/>
  <cp:contentType/>
  <cp:contentStatus/>
  <cp:revision>1</cp:revision>
</cp:coreProperties>
</file>